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Yakuzai\Desktop\"/>
    </mc:Choice>
  </mc:AlternateContent>
  <xr:revisionPtr revIDLastSave="0" documentId="13_ncr:1_{C1202A9C-8C83-4483-A129-B8EA5963DE61}" xr6:coauthVersionLast="47" xr6:coauthVersionMax="47" xr10:uidLastSave="{00000000-0000-0000-0000-000000000000}"/>
  <bookViews>
    <workbookView xWindow="465" yWindow="435" windowWidth="25995" windowHeight="14880" tabRatio="586" xr2:uid="{00000000-000D-0000-FFFF-FFFF00000000}"/>
  </bookViews>
  <sheets>
    <sheet name="Two-comp (iv)" sheetId="12" r:id="rId1"/>
    <sheet name="Two-comp (po)" sheetId="60932" r:id="rId2"/>
    <sheet name="Residual_2-comp" sheetId="60940" r:id="rId3"/>
    <sheet name="Two-comp (iv) parameter" sheetId="684" r:id="rId4"/>
  </sheets>
  <externalReferences>
    <externalReference r:id="rId5"/>
  </externalReferences>
  <definedNames>
    <definedName name="A" localSheetId="2">'[1]Two-comp (po)'!$C$7</definedName>
    <definedName name="A">'Two-comp (po)'!$C$7</definedName>
    <definedName name="B" localSheetId="2">'[1]Two-comp (po)'!$E$7</definedName>
    <definedName name="B">'Two-comp (po)'!$E$7</definedName>
    <definedName name="F" localSheetId="2">'[1]Two-comp (po)'!$A$12:$IV$12</definedName>
    <definedName name="F">'Two-comp (po)'!$12:$12</definedName>
    <definedName name="Ka" localSheetId="2">'[1]Two-comp (po)'!$A$11:$IV$11</definedName>
    <definedName name="Ka">'Two-comp (po)'!$11:$11</definedName>
    <definedName name="t" localSheetId="2">'[1]Two-comp (po)'!$B$1:$B$65536</definedName>
    <definedName name="t">'Two-comp (po)'!$B:$B</definedName>
    <definedName name="α" localSheetId="2">'[1]Two-comp (po)'!$C$8</definedName>
    <definedName name="α">'Two-comp (po)'!$C$8</definedName>
    <definedName name="β" localSheetId="2">'[1]Two-comp (po)'!$E$8</definedName>
    <definedName name="β">'Two-comp (po)'!$E$8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60940" l="1"/>
  <c r="D22" i="60940"/>
  <c r="D2" i="60940" l="1"/>
  <c r="J28" i="60940" s="1"/>
  <c r="D16" i="60940"/>
  <c r="D17" i="60940"/>
  <c r="D18" i="60940"/>
  <c r="D19" i="60940"/>
  <c r="D20" i="60940"/>
  <c r="D15" i="60940"/>
  <c r="D9" i="60940"/>
  <c r="D10" i="60940"/>
  <c r="D11" i="60940"/>
  <c r="D12" i="60940"/>
  <c r="D13" i="60940"/>
  <c r="D14" i="60940"/>
  <c r="F27" i="12"/>
  <c r="E27" i="12"/>
  <c r="D27" i="12"/>
  <c r="B28" i="12"/>
  <c r="B29" i="12" s="1"/>
  <c r="B30" i="12" s="1"/>
  <c r="A29" i="12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B9" i="684"/>
  <c r="B10" i="684"/>
  <c r="B15" i="684"/>
  <c r="B14" i="684" s="1"/>
  <c r="B7" i="684"/>
  <c r="B11" i="684"/>
  <c r="E19" i="684"/>
  <c r="E20" i="684"/>
  <c r="B30" i="60932"/>
  <c r="E30" i="60932" s="1"/>
  <c r="A31" i="60932"/>
  <c r="A32" i="60932" s="1"/>
  <c r="A33" i="60932" s="1"/>
  <c r="A34" i="60932" s="1"/>
  <c r="A35" i="60932" s="1"/>
  <c r="A36" i="60932" s="1"/>
  <c r="A37" i="60932" s="1"/>
  <c r="A38" i="60932" s="1"/>
  <c r="A39" i="60932" s="1"/>
  <c r="A40" i="60932" s="1"/>
  <c r="A41" i="60932" s="1"/>
  <c r="A42" i="60932" s="1"/>
  <c r="A43" i="60932" s="1"/>
  <c r="A44" i="60932" s="1"/>
  <c r="A45" i="60932" s="1"/>
  <c r="A46" i="60932" s="1"/>
  <c r="A47" i="60932" s="1"/>
  <c r="A48" i="60932" s="1"/>
  <c r="A49" i="60932" s="1"/>
  <c r="A50" i="60932" s="1"/>
  <c r="A51" i="60932" s="1"/>
  <c r="A52" i="60932" s="1"/>
  <c r="A53" i="60932" s="1"/>
  <c r="A54" i="60932" s="1"/>
  <c r="A55" i="60932" s="1"/>
  <c r="A56" i="60932" s="1"/>
  <c r="A57" i="60932" s="1"/>
  <c r="A58" i="60932" s="1"/>
  <c r="A59" i="60932" s="1"/>
  <c r="A60" i="60932" s="1"/>
  <c r="A61" i="60932" s="1"/>
  <c r="A62" i="60932" s="1"/>
  <c r="A63" i="60932" s="1"/>
  <c r="A64" i="60932" s="1"/>
  <c r="A65" i="60932" s="1"/>
  <c r="A66" i="60932" s="1"/>
  <c r="A67" i="60932" s="1"/>
  <c r="A68" i="60932" s="1"/>
  <c r="A69" i="60932" s="1"/>
  <c r="A70" i="60932" s="1"/>
  <c r="A71" i="60932" s="1"/>
  <c r="A72" i="60932" s="1"/>
  <c r="A73" i="60932" s="1"/>
  <c r="A74" i="60932" s="1"/>
  <c r="A75" i="60932" s="1"/>
  <c r="A76" i="60932" s="1"/>
  <c r="A77" i="60932" s="1"/>
  <c r="A78" i="60932" s="1"/>
  <c r="A79" i="60932" s="1"/>
  <c r="A80" i="60932" s="1"/>
  <c r="A81" i="60932" s="1"/>
  <c r="A82" i="60932" s="1"/>
  <c r="A83" i="60932" s="1"/>
  <c r="A84" i="60932" s="1"/>
  <c r="A85" i="60932" s="1"/>
  <c r="A86" i="60932" s="1"/>
  <c r="A87" i="60932" s="1"/>
  <c r="A88" i="60932" s="1"/>
  <c r="A89" i="60932" s="1"/>
  <c r="A90" i="60932" s="1"/>
  <c r="A91" i="60932" s="1"/>
  <c r="A92" i="60932" s="1"/>
  <c r="A93" i="60932" s="1"/>
  <c r="A94" i="60932" s="1"/>
  <c r="A95" i="60932" s="1"/>
  <c r="A96" i="60932" s="1"/>
  <c r="A97" i="60932" s="1"/>
  <c r="A98" i="60932" s="1"/>
  <c r="A99" i="60932" s="1"/>
  <c r="A100" i="60932" s="1"/>
  <c r="A101" i="60932" s="1"/>
  <c r="A102" i="60932" s="1"/>
  <c r="A103" i="60932" s="1"/>
  <c r="A104" i="60932" s="1"/>
  <c r="A105" i="60932" s="1"/>
  <c r="A106" i="60932" s="1"/>
  <c r="A107" i="60932" s="1"/>
  <c r="A108" i="60932" s="1"/>
  <c r="A109" i="60932" s="1"/>
  <c r="A110" i="60932" s="1"/>
  <c r="A111" i="60932" s="1"/>
  <c r="A112" i="60932" s="1"/>
  <c r="A113" i="60932" s="1"/>
  <c r="A114" i="60932" s="1"/>
  <c r="A115" i="60932" s="1"/>
  <c r="A116" i="60932" s="1"/>
  <c r="A117" i="60932" s="1"/>
  <c r="A118" i="60932" s="1"/>
  <c r="A119" i="60932" s="1"/>
  <c r="A120" i="60932" s="1"/>
  <c r="A121" i="60932" s="1"/>
  <c r="A122" i="60932" s="1"/>
  <c r="A123" i="60932" s="1"/>
  <c r="A124" i="60932" s="1"/>
  <c r="A125" i="60932" s="1"/>
  <c r="A126" i="60932" s="1"/>
  <c r="A127" i="60932" s="1"/>
  <c r="A128" i="60932" s="1"/>
  <c r="A129" i="60932" s="1"/>
  <c r="E17" i="60940" l="1"/>
  <c r="E18" i="60940"/>
  <c r="F9" i="60940"/>
  <c r="F22" i="60940"/>
  <c r="F21" i="60940"/>
  <c r="E9" i="60940"/>
  <c r="E22" i="60940"/>
  <c r="E16" i="60940"/>
  <c r="E21" i="60940"/>
  <c r="F16" i="60940"/>
  <c r="F15" i="60940"/>
  <c r="B8" i="684"/>
  <c r="B12" i="684" s="1"/>
  <c r="B13" i="684" s="1"/>
  <c r="F20" i="60940"/>
  <c r="F19" i="60940"/>
  <c r="E10" i="60940"/>
  <c r="F11" i="60940"/>
  <c r="B31" i="12"/>
  <c r="F31" i="12" s="1"/>
  <c r="F30" i="12"/>
  <c r="D30" i="12"/>
  <c r="F30" i="60932"/>
  <c r="D29" i="12"/>
  <c r="E13" i="60940"/>
  <c r="J23" i="60940"/>
  <c r="E29" i="12"/>
  <c r="E14" i="60940"/>
  <c r="J24" i="60940"/>
  <c r="F17" i="60940"/>
  <c r="B31" i="60932"/>
  <c r="B32" i="60932" s="1"/>
  <c r="F29" i="12"/>
  <c r="E15" i="60940"/>
  <c r="J25" i="60940"/>
  <c r="D28" i="12"/>
  <c r="D30" i="60932"/>
  <c r="E28" i="12"/>
  <c r="F28" i="12"/>
  <c r="E30" i="12"/>
  <c r="E23" i="684"/>
  <c r="E11" i="60940"/>
  <c r="E19" i="60940"/>
  <c r="J26" i="60940"/>
  <c r="F14" i="60940"/>
  <c r="E12" i="60940"/>
  <c r="E20" i="60940"/>
  <c r="J27" i="60940"/>
  <c r="F18" i="60940"/>
  <c r="F13" i="60940"/>
  <c r="F12" i="60940"/>
  <c r="F10" i="60940"/>
  <c r="B16" i="684" l="1"/>
  <c r="B32" i="12"/>
  <c r="B33" i="12" s="1"/>
  <c r="C6" i="60940"/>
  <c r="D31" i="12"/>
  <c r="E31" i="12"/>
  <c r="F31" i="60932"/>
  <c r="E31" i="60932"/>
  <c r="D31" i="60932"/>
  <c r="C5" i="60940"/>
  <c r="E5" i="60940" s="1"/>
  <c r="B33" i="60932"/>
  <c r="E32" i="60932"/>
  <c r="D32" i="60932"/>
  <c r="F32" i="60932"/>
  <c r="F32" i="12"/>
  <c r="C4" i="60940"/>
  <c r="E24" i="684"/>
  <c r="E25" i="684" s="1"/>
  <c r="G21" i="60940" l="1"/>
  <c r="H21" i="60940" s="1"/>
  <c r="G22" i="60940"/>
  <c r="H22" i="60940" s="1"/>
  <c r="D32" i="12"/>
  <c r="E32" i="12"/>
  <c r="G16" i="60940"/>
  <c r="H16" i="60940" s="1"/>
  <c r="G17" i="60940"/>
  <c r="H17" i="60940" s="1"/>
  <c r="G9" i="60940"/>
  <c r="H9" i="60940" s="1"/>
  <c r="G14" i="60940"/>
  <c r="H14" i="60940" s="1"/>
  <c r="G18" i="60940"/>
  <c r="H18" i="60940" s="1"/>
  <c r="G13" i="60940"/>
  <c r="H13" i="60940" s="1"/>
  <c r="G19" i="60940"/>
  <c r="H19" i="60940" s="1"/>
  <c r="G15" i="60940"/>
  <c r="H15" i="60940" s="1"/>
  <c r="G10" i="60940"/>
  <c r="H10" i="60940" s="1"/>
  <c r="G11" i="60940"/>
  <c r="H11" i="60940" s="1"/>
  <c r="G12" i="60940"/>
  <c r="H12" i="60940" s="1"/>
  <c r="E4" i="60940"/>
  <c r="G20" i="60940"/>
  <c r="H20" i="60940" s="1"/>
  <c r="B34" i="60932"/>
  <c r="E33" i="60932"/>
  <c r="D33" i="60932"/>
  <c r="F33" i="60932"/>
  <c r="F33" i="12"/>
  <c r="D33" i="12"/>
  <c r="E33" i="12"/>
  <c r="B34" i="12"/>
  <c r="E22" i="684"/>
  <c r="I22" i="60940" l="1"/>
  <c r="J22" i="60940"/>
  <c r="I21" i="60940"/>
  <c r="J21" i="60940"/>
  <c r="B35" i="60932"/>
  <c r="E34" i="60932"/>
  <c r="D34" i="60932"/>
  <c r="F34" i="60932"/>
  <c r="I13" i="60940"/>
  <c r="J13" i="60940"/>
  <c r="D34" i="12"/>
  <c r="E34" i="12"/>
  <c r="F34" i="12"/>
  <c r="B35" i="12"/>
  <c r="J20" i="60940"/>
  <c r="I20" i="60940"/>
  <c r="J18" i="60940"/>
  <c r="I18" i="60940"/>
  <c r="J14" i="60940"/>
  <c r="I14" i="60940"/>
  <c r="J12" i="60940"/>
  <c r="I12" i="60940"/>
  <c r="I9" i="60940"/>
  <c r="J9" i="60940"/>
  <c r="I11" i="60940"/>
  <c r="J11" i="60940"/>
  <c r="I17" i="60940"/>
  <c r="J17" i="60940"/>
  <c r="J10" i="60940"/>
  <c r="I10" i="60940"/>
  <c r="I16" i="60940"/>
  <c r="J16" i="60940"/>
  <c r="J15" i="60940"/>
  <c r="I15" i="60940"/>
  <c r="J19" i="60940"/>
  <c r="I19" i="60940"/>
  <c r="B36" i="12" l="1"/>
  <c r="F35" i="12"/>
  <c r="E35" i="12"/>
  <c r="D35" i="12"/>
  <c r="B36" i="60932"/>
  <c r="E35" i="60932"/>
  <c r="D35" i="60932"/>
  <c r="F35" i="60932"/>
  <c r="J6" i="60940"/>
  <c r="J4" i="60940"/>
  <c r="L4" i="60940" s="1"/>
  <c r="J5" i="60940"/>
  <c r="L5" i="60940" s="1"/>
  <c r="F36" i="12" l="1"/>
  <c r="B37" i="12"/>
  <c r="E36" i="12"/>
  <c r="D36" i="12"/>
  <c r="B37" i="60932"/>
  <c r="E36" i="60932"/>
  <c r="D36" i="60932"/>
  <c r="F36" i="60932"/>
  <c r="B38" i="60932" l="1"/>
  <c r="D37" i="60932"/>
  <c r="E37" i="60932"/>
  <c r="F37" i="60932"/>
  <c r="D37" i="12"/>
  <c r="F37" i="12"/>
  <c r="E37" i="12"/>
  <c r="B38" i="12"/>
  <c r="B39" i="60932" l="1"/>
  <c r="E38" i="60932"/>
  <c r="D38" i="60932"/>
  <c r="F38" i="60932"/>
  <c r="B39" i="12"/>
  <c r="D38" i="12"/>
  <c r="F38" i="12"/>
  <c r="E38" i="12"/>
  <c r="E39" i="12" l="1"/>
  <c r="D39" i="12"/>
  <c r="F39" i="12"/>
  <c r="B40" i="12"/>
  <c r="F39" i="60932"/>
  <c r="B40" i="60932"/>
  <c r="E39" i="60932"/>
  <c r="D39" i="60932"/>
  <c r="E40" i="60932" l="1"/>
  <c r="B41" i="60932"/>
  <c r="F40" i="60932"/>
  <c r="D40" i="60932"/>
  <c r="B41" i="12"/>
  <c r="E40" i="12"/>
  <c r="D40" i="12"/>
  <c r="F40" i="12"/>
  <c r="F41" i="12" l="1"/>
  <c r="B42" i="12"/>
  <c r="D41" i="12"/>
  <c r="E41" i="12"/>
  <c r="E41" i="60932"/>
  <c r="D41" i="60932"/>
  <c r="F41" i="60932"/>
  <c r="B42" i="60932"/>
  <c r="D42" i="12" l="1"/>
  <c r="B43" i="12"/>
  <c r="F42" i="12"/>
  <c r="E42" i="12"/>
  <c r="B43" i="60932"/>
  <c r="E42" i="60932"/>
  <c r="F42" i="60932"/>
  <c r="D42" i="60932"/>
  <c r="B44" i="60932" l="1"/>
  <c r="E43" i="60932"/>
  <c r="D43" i="60932"/>
  <c r="F43" i="60932"/>
  <c r="B44" i="12"/>
  <c r="F43" i="12"/>
  <c r="E43" i="12"/>
  <c r="D43" i="12"/>
  <c r="F44" i="12" l="1"/>
  <c r="B45" i="12"/>
  <c r="E44" i="12"/>
  <c r="D44" i="12"/>
  <c r="B45" i="60932"/>
  <c r="E44" i="60932"/>
  <c r="D44" i="60932"/>
  <c r="F44" i="60932"/>
  <c r="D45" i="60932" l="1"/>
  <c r="B46" i="60932"/>
  <c r="F45" i="60932"/>
  <c r="E45" i="60932"/>
  <c r="D45" i="12"/>
  <c r="F45" i="12"/>
  <c r="E45" i="12"/>
  <c r="B46" i="12"/>
  <c r="B47" i="60932" l="1"/>
  <c r="D46" i="60932"/>
  <c r="F46" i="60932"/>
  <c r="E46" i="60932"/>
  <c r="F46" i="12"/>
  <c r="E46" i="12"/>
  <c r="D46" i="12"/>
  <c r="B47" i="12"/>
  <c r="B48" i="60932" l="1"/>
  <c r="F47" i="60932"/>
  <c r="E47" i="60932"/>
  <c r="D47" i="60932"/>
  <c r="E47" i="12"/>
  <c r="D47" i="12"/>
  <c r="F47" i="12"/>
  <c r="B48" i="12"/>
  <c r="B49" i="60932" l="1"/>
  <c r="F48" i="60932"/>
  <c r="E48" i="60932"/>
  <c r="D48" i="60932"/>
  <c r="B49" i="12"/>
  <c r="E48" i="12"/>
  <c r="D48" i="12"/>
  <c r="F48" i="12"/>
  <c r="F49" i="12" l="1"/>
  <c r="B50" i="12"/>
  <c r="D49" i="12"/>
  <c r="E49" i="12"/>
  <c r="B50" i="60932"/>
  <c r="E49" i="60932"/>
  <c r="D49" i="60932"/>
  <c r="F49" i="60932"/>
  <c r="B51" i="60932" l="1"/>
  <c r="E50" i="60932"/>
  <c r="F50" i="60932"/>
  <c r="D50" i="60932"/>
  <c r="D50" i="12"/>
  <c r="B51" i="12"/>
  <c r="F50" i="12"/>
  <c r="E50" i="12"/>
  <c r="B52" i="12" l="1"/>
  <c r="D51" i="12"/>
  <c r="F51" i="12"/>
  <c r="E51" i="12"/>
  <c r="B52" i="60932"/>
  <c r="F51" i="60932"/>
  <c r="E51" i="60932"/>
  <c r="D51" i="60932"/>
  <c r="B53" i="60932" l="1"/>
  <c r="E52" i="60932"/>
  <c r="F52" i="60932"/>
  <c r="D52" i="60932"/>
  <c r="F52" i="12"/>
  <c r="B53" i="12"/>
  <c r="E52" i="12"/>
  <c r="D52" i="12"/>
  <c r="B54" i="12" l="1"/>
  <c r="F53" i="12"/>
  <c r="E53" i="12"/>
  <c r="D53" i="12"/>
  <c r="D53" i="60932"/>
  <c r="B54" i="60932"/>
  <c r="F53" i="60932"/>
  <c r="E53" i="60932"/>
  <c r="B55" i="60932" l="1"/>
  <c r="F54" i="60932"/>
  <c r="E54" i="60932"/>
  <c r="D54" i="60932"/>
  <c r="E54" i="12"/>
  <c r="D54" i="12"/>
  <c r="B55" i="12"/>
  <c r="F54" i="12"/>
  <c r="F55" i="60932" l="1"/>
  <c r="B56" i="60932"/>
  <c r="E55" i="60932"/>
  <c r="D55" i="60932"/>
  <c r="E55" i="12"/>
  <c r="D55" i="12"/>
  <c r="F55" i="12"/>
  <c r="B56" i="12"/>
  <c r="F56" i="60932" l="1"/>
  <c r="E56" i="60932"/>
  <c r="B57" i="60932"/>
  <c r="D56" i="60932"/>
  <c r="E56" i="12"/>
  <c r="D56" i="12"/>
  <c r="B57" i="12"/>
  <c r="F56" i="12"/>
  <c r="B58" i="60932" l="1"/>
  <c r="F57" i="60932"/>
  <c r="E57" i="60932"/>
  <c r="D57" i="60932"/>
  <c r="F57" i="12"/>
  <c r="E57" i="12"/>
  <c r="D57" i="12"/>
  <c r="B58" i="12"/>
  <c r="B59" i="60932" l="1"/>
  <c r="E58" i="60932"/>
  <c r="F58" i="60932"/>
  <c r="D58" i="60932"/>
  <c r="D58" i="12"/>
  <c r="E58" i="12"/>
  <c r="B59" i="12"/>
  <c r="F58" i="12"/>
  <c r="B60" i="12" l="1"/>
  <c r="D59" i="12"/>
  <c r="E59" i="12"/>
  <c r="F59" i="12"/>
  <c r="B60" i="60932"/>
  <c r="F59" i="60932"/>
  <c r="E59" i="60932"/>
  <c r="D59" i="60932"/>
  <c r="B61" i="60932" l="1"/>
  <c r="F60" i="60932"/>
  <c r="E60" i="60932"/>
  <c r="D60" i="60932"/>
  <c r="F60" i="12"/>
  <c r="B61" i="12"/>
  <c r="E60" i="12"/>
  <c r="D60" i="12"/>
  <c r="F61" i="12" l="1"/>
  <c r="E61" i="12"/>
  <c r="D61" i="12"/>
  <c r="B62" i="12"/>
  <c r="D61" i="60932"/>
  <c r="E61" i="60932"/>
  <c r="F61" i="60932"/>
  <c r="B62" i="60932"/>
  <c r="F62" i="60932" l="1"/>
  <c r="E62" i="60932"/>
  <c r="B63" i="60932"/>
  <c r="D62" i="60932"/>
  <c r="B63" i="12"/>
  <c r="E62" i="12"/>
  <c r="D62" i="12"/>
  <c r="F62" i="12"/>
  <c r="E63" i="12" l="1"/>
  <c r="D63" i="12"/>
  <c r="B64" i="12"/>
  <c r="F63" i="12"/>
  <c r="B64" i="60932"/>
  <c r="F63" i="60932"/>
  <c r="E63" i="60932"/>
  <c r="D63" i="60932"/>
  <c r="B65" i="60932" l="1"/>
  <c r="D64" i="60932"/>
  <c r="E64" i="60932"/>
  <c r="F64" i="60932"/>
  <c r="F64" i="12"/>
  <c r="B65" i="12"/>
  <c r="E64" i="12"/>
  <c r="D64" i="12"/>
  <c r="F65" i="12" l="1"/>
  <c r="D65" i="12"/>
  <c r="E65" i="12"/>
  <c r="B66" i="12"/>
  <c r="F65" i="60932"/>
  <c r="E65" i="60932"/>
  <c r="B66" i="60932"/>
  <c r="D65" i="60932"/>
  <c r="B67" i="60932" l="1"/>
  <c r="E66" i="60932"/>
  <c r="F66" i="60932"/>
  <c r="D66" i="60932"/>
  <c r="D66" i="12"/>
  <c r="E66" i="12"/>
  <c r="F66" i="12"/>
  <c r="B67" i="12"/>
  <c r="B68" i="12" l="1"/>
  <c r="F67" i="12"/>
  <c r="E67" i="12"/>
  <c r="D67" i="12"/>
  <c r="B68" i="60932"/>
  <c r="D67" i="60932"/>
  <c r="F67" i="60932"/>
  <c r="E67" i="60932"/>
  <c r="B69" i="60932" l="1"/>
  <c r="F68" i="60932"/>
  <c r="E68" i="60932"/>
  <c r="D68" i="60932"/>
  <c r="F68" i="12"/>
  <c r="B69" i="12"/>
  <c r="E68" i="12"/>
  <c r="D68" i="12"/>
  <c r="D69" i="12" l="1"/>
  <c r="F69" i="12"/>
  <c r="E69" i="12"/>
  <c r="B70" i="12"/>
  <c r="D69" i="60932"/>
  <c r="B70" i="60932"/>
  <c r="F69" i="60932"/>
  <c r="E69" i="60932"/>
  <c r="B71" i="60932" l="1"/>
  <c r="D70" i="60932"/>
  <c r="F70" i="60932"/>
  <c r="E70" i="60932"/>
  <c r="B71" i="12"/>
  <c r="F70" i="12"/>
  <c r="E70" i="12"/>
  <c r="D70" i="12"/>
  <c r="E71" i="12" l="1"/>
  <c r="D71" i="12"/>
  <c r="F71" i="12"/>
  <c r="B72" i="12"/>
  <c r="F71" i="60932"/>
  <c r="B72" i="60932"/>
  <c r="E71" i="60932"/>
  <c r="D71" i="60932"/>
  <c r="B73" i="12" l="1"/>
  <c r="E72" i="12"/>
  <c r="D72" i="12"/>
  <c r="F72" i="12"/>
  <c r="B73" i="60932"/>
  <c r="D72" i="60932"/>
  <c r="F72" i="60932"/>
  <c r="E72" i="60932"/>
  <c r="B74" i="60932" l="1"/>
  <c r="D73" i="60932"/>
  <c r="E73" i="60932"/>
  <c r="F73" i="60932"/>
  <c r="F73" i="12"/>
  <c r="B74" i="12"/>
  <c r="D73" i="12"/>
  <c r="E73" i="12"/>
  <c r="D74" i="12" l="1"/>
  <c r="B75" i="12"/>
  <c r="F74" i="12"/>
  <c r="E74" i="12"/>
  <c r="E74" i="60932"/>
  <c r="B75" i="60932"/>
  <c r="F74" i="60932"/>
  <c r="D74" i="60932"/>
  <c r="B76" i="12" l="1"/>
  <c r="F75" i="12"/>
  <c r="E75" i="12"/>
  <c r="D75" i="12"/>
  <c r="B76" i="60932"/>
  <c r="D75" i="60932"/>
  <c r="F75" i="60932"/>
  <c r="E75" i="60932"/>
  <c r="B77" i="60932" l="1"/>
  <c r="D76" i="60932"/>
  <c r="F76" i="60932"/>
  <c r="E76" i="60932"/>
  <c r="F76" i="12"/>
  <c r="B77" i="12"/>
  <c r="E76" i="12"/>
  <c r="D76" i="12"/>
  <c r="D77" i="12" l="1"/>
  <c r="F77" i="12"/>
  <c r="B78" i="12"/>
  <c r="E77" i="12"/>
  <c r="B78" i="60932"/>
  <c r="D77" i="60932"/>
  <c r="F77" i="60932"/>
  <c r="E77" i="60932"/>
  <c r="D78" i="60932" l="1"/>
  <c r="B79" i="60932"/>
  <c r="F78" i="60932"/>
  <c r="E78" i="60932"/>
  <c r="F78" i="12"/>
  <c r="E78" i="12"/>
  <c r="B79" i="12"/>
  <c r="D78" i="12"/>
  <c r="E79" i="12" l="1"/>
  <c r="D79" i="12"/>
  <c r="F79" i="12"/>
  <c r="B80" i="12"/>
  <c r="F79" i="60932"/>
  <c r="D79" i="60932"/>
  <c r="B80" i="60932"/>
  <c r="E79" i="60932"/>
  <c r="F80" i="60932" l="1"/>
  <c r="D80" i="60932"/>
  <c r="B81" i="60932"/>
  <c r="E80" i="60932"/>
  <c r="B81" i="12"/>
  <c r="E80" i="12"/>
  <c r="D80" i="12"/>
  <c r="F80" i="12"/>
  <c r="B82" i="60932" l="1"/>
  <c r="D81" i="60932"/>
  <c r="F81" i="60932"/>
  <c r="E81" i="60932"/>
  <c r="F81" i="12"/>
  <c r="B82" i="12"/>
  <c r="E81" i="12"/>
  <c r="D81" i="12"/>
  <c r="D82" i="12" l="1"/>
  <c r="B83" i="12"/>
  <c r="F82" i="12"/>
  <c r="E82" i="12"/>
  <c r="E82" i="60932"/>
  <c r="B83" i="60932"/>
  <c r="D82" i="60932"/>
  <c r="F82" i="60932"/>
  <c r="B84" i="60932" l="1"/>
  <c r="F83" i="60932"/>
  <c r="E83" i="60932"/>
  <c r="D83" i="60932"/>
  <c r="B84" i="12"/>
  <c r="D83" i="12"/>
  <c r="F83" i="12"/>
  <c r="E83" i="12"/>
  <c r="F84" i="12" l="1"/>
  <c r="B85" i="12"/>
  <c r="E84" i="12"/>
  <c r="D84" i="12"/>
  <c r="D84" i="60932"/>
  <c r="B85" i="60932"/>
  <c r="F84" i="60932"/>
  <c r="E84" i="60932"/>
  <c r="B86" i="12" l="1"/>
  <c r="F85" i="12"/>
  <c r="D85" i="12"/>
  <c r="E85" i="12"/>
  <c r="B86" i="60932"/>
  <c r="D85" i="60932"/>
  <c r="E85" i="60932"/>
  <c r="F85" i="60932"/>
  <c r="B87" i="60932" l="1"/>
  <c r="F86" i="60932"/>
  <c r="D86" i="60932"/>
  <c r="E86" i="60932"/>
  <c r="E86" i="12"/>
  <c r="D86" i="12"/>
  <c r="B87" i="12"/>
  <c r="F86" i="12"/>
  <c r="E87" i="12" l="1"/>
  <c r="D87" i="12"/>
  <c r="F87" i="12"/>
  <c r="B88" i="12"/>
  <c r="F87" i="60932"/>
  <c r="D87" i="60932"/>
  <c r="B88" i="60932"/>
  <c r="E87" i="60932"/>
  <c r="B89" i="60932" l="1"/>
  <c r="E88" i="60932"/>
  <c r="D88" i="60932"/>
  <c r="F88" i="60932"/>
  <c r="B89" i="12"/>
  <c r="D88" i="12"/>
  <c r="F88" i="12"/>
  <c r="E88" i="12"/>
  <c r="F89" i="12" l="1"/>
  <c r="E89" i="12"/>
  <c r="D89" i="12"/>
  <c r="B90" i="12"/>
  <c r="B90" i="60932"/>
  <c r="F89" i="60932"/>
  <c r="E89" i="60932"/>
  <c r="D89" i="60932"/>
  <c r="D90" i="12" l="1"/>
  <c r="E90" i="12"/>
  <c r="B91" i="12"/>
  <c r="F90" i="12"/>
  <c r="B91" i="60932"/>
  <c r="E90" i="60932"/>
  <c r="D90" i="60932"/>
  <c r="F90" i="60932"/>
  <c r="B92" i="60932" l="1"/>
  <c r="E91" i="60932"/>
  <c r="D91" i="60932"/>
  <c r="F91" i="60932"/>
  <c r="B92" i="12"/>
  <c r="D91" i="12"/>
  <c r="F91" i="12"/>
  <c r="E91" i="12"/>
  <c r="F92" i="12" l="1"/>
  <c r="B93" i="12"/>
  <c r="E92" i="12"/>
  <c r="D92" i="12"/>
  <c r="B93" i="60932"/>
  <c r="F92" i="60932"/>
  <c r="D92" i="60932"/>
  <c r="E92" i="60932"/>
  <c r="D93" i="60932" l="1"/>
  <c r="E93" i="60932"/>
  <c r="B94" i="60932"/>
  <c r="F93" i="60932"/>
  <c r="F93" i="12"/>
  <c r="E93" i="12"/>
  <c r="D93" i="12"/>
  <c r="B94" i="12"/>
  <c r="B95" i="60932" l="1"/>
  <c r="E94" i="60932"/>
  <c r="D94" i="60932"/>
  <c r="F94" i="60932"/>
  <c r="B95" i="12"/>
  <c r="E94" i="12"/>
  <c r="D94" i="12"/>
  <c r="F94" i="12"/>
  <c r="E95" i="12" l="1"/>
  <c r="D95" i="12"/>
  <c r="B96" i="12"/>
  <c r="F95" i="12"/>
  <c r="B96" i="60932"/>
  <c r="F95" i="60932"/>
  <c r="D95" i="60932"/>
  <c r="E95" i="60932"/>
  <c r="F96" i="12" l="1"/>
  <c r="B97" i="12"/>
  <c r="E96" i="12"/>
  <c r="D96" i="12"/>
  <c r="E96" i="60932"/>
  <c r="B97" i="60932"/>
  <c r="D96" i="60932"/>
  <c r="F96" i="60932"/>
  <c r="F97" i="12" l="1"/>
  <c r="D97" i="12"/>
  <c r="E97" i="12"/>
  <c r="B98" i="12"/>
  <c r="E97" i="60932"/>
  <c r="D97" i="60932"/>
  <c r="B98" i="60932"/>
  <c r="F97" i="60932"/>
  <c r="D98" i="12" l="1"/>
  <c r="E98" i="12"/>
  <c r="B99" i="12"/>
  <c r="F98" i="12"/>
  <c r="E98" i="60932"/>
  <c r="D98" i="60932"/>
  <c r="F98" i="60932"/>
  <c r="B99" i="60932"/>
  <c r="B100" i="60932" l="1"/>
  <c r="F99" i="60932"/>
  <c r="E99" i="60932"/>
  <c r="D99" i="60932"/>
  <c r="B100" i="12"/>
  <c r="F99" i="12"/>
  <c r="E99" i="12"/>
  <c r="D99" i="12"/>
  <c r="F100" i="12" l="1"/>
  <c r="B101" i="12"/>
  <c r="E100" i="12"/>
  <c r="D100" i="12"/>
  <c r="B101" i="60932"/>
  <c r="E100" i="60932"/>
  <c r="D100" i="60932"/>
  <c r="F100" i="60932"/>
  <c r="D101" i="60932" l="1"/>
  <c r="B102" i="60932"/>
  <c r="F101" i="60932"/>
  <c r="E101" i="60932"/>
  <c r="D101" i="12"/>
  <c r="F101" i="12"/>
  <c r="E101" i="12"/>
  <c r="B102" i="12"/>
  <c r="B103" i="12" l="1"/>
  <c r="F102" i="12"/>
  <c r="E102" i="12"/>
  <c r="D102" i="12"/>
  <c r="F102" i="60932"/>
  <c r="E102" i="60932"/>
  <c r="D102" i="60932"/>
  <c r="B103" i="60932"/>
  <c r="B104" i="60932" l="1"/>
  <c r="F103" i="60932"/>
  <c r="E103" i="60932"/>
  <c r="D103" i="60932"/>
  <c r="E103" i="12"/>
  <c r="D103" i="12"/>
  <c r="F103" i="12"/>
  <c r="B104" i="12"/>
  <c r="B105" i="12" l="1"/>
  <c r="E104" i="12"/>
  <c r="D104" i="12"/>
  <c r="F104" i="12"/>
  <c r="B105" i="60932"/>
  <c r="D104" i="60932"/>
  <c r="F104" i="60932"/>
  <c r="E104" i="60932"/>
  <c r="E105" i="60932" l="1"/>
  <c r="F105" i="60932"/>
  <c r="B106" i="60932"/>
  <c r="D105" i="60932"/>
  <c r="F105" i="12"/>
  <c r="B106" i="12"/>
  <c r="D105" i="12"/>
  <c r="E105" i="12"/>
  <c r="E106" i="60932" l="1"/>
  <c r="B107" i="60932"/>
  <c r="F106" i="60932"/>
  <c r="D106" i="60932"/>
  <c r="D106" i="12"/>
  <c r="B107" i="12"/>
  <c r="E106" i="12"/>
  <c r="F106" i="12"/>
  <c r="B108" i="60932" l="1"/>
  <c r="F107" i="60932"/>
  <c r="E107" i="60932"/>
  <c r="D107" i="60932"/>
  <c r="B108" i="12"/>
  <c r="F107" i="12"/>
  <c r="E107" i="12"/>
  <c r="D107" i="12"/>
  <c r="F108" i="12" l="1"/>
  <c r="B109" i="12"/>
  <c r="E108" i="12"/>
  <c r="D108" i="12"/>
  <c r="D108" i="60932"/>
  <c r="B109" i="60932"/>
  <c r="F108" i="60932"/>
  <c r="E108" i="60932"/>
  <c r="D109" i="12" l="1"/>
  <c r="B110" i="12"/>
  <c r="F109" i="12"/>
  <c r="E109" i="12"/>
  <c r="B110" i="60932"/>
  <c r="D109" i="60932"/>
  <c r="F109" i="60932"/>
  <c r="E109" i="60932"/>
  <c r="F110" i="60932" l="1"/>
  <c r="E110" i="60932"/>
  <c r="D110" i="60932"/>
  <c r="B111" i="60932"/>
  <c r="F110" i="12"/>
  <c r="E110" i="12"/>
  <c r="B111" i="12"/>
  <c r="D110" i="12"/>
  <c r="E111" i="12" l="1"/>
  <c r="D111" i="12"/>
  <c r="F111" i="12"/>
  <c r="B112" i="12"/>
  <c r="F111" i="60932"/>
  <c r="D111" i="60932"/>
  <c r="E111" i="60932"/>
  <c r="B112" i="60932"/>
  <c r="B113" i="60932" l="1"/>
  <c r="D112" i="60932"/>
  <c r="E112" i="60932"/>
  <c r="F112" i="60932"/>
  <c r="B113" i="12"/>
  <c r="E112" i="12"/>
  <c r="D112" i="12"/>
  <c r="F112" i="12"/>
  <c r="F113" i="12" l="1"/>
  <c r="B114" i="12"/>
  <c r="D113" i="12"/>
  <c r="E113" i="12"/>
  <c r="E113" i="60932"/>
  <c r="B114" i="60932"/>
  <c r="D113" i="60932"/>
  <c r="F113" i="60932"/>
  <c r="D114" i="12" l="1"/>
  <c r="B115" i="12"/>
  <c r="F114" i="12"/>
  <c r="E114" i="12"/>
  <c r="E114" i="60932"/>
  <c r="F114" i="60932"/>
  <c r="D114" i="60932"/>
  <c r="B115" i="60932"/>
  <c r="B116" i="60932" l="1"/>
  <c r="F115" i="60932"/>
  <c r="D115" i="60932"/>
  <c r="E115" i="60932"/>
  <c r="B116" i="12"/>
  <c r="D115" i="12"/>
  <c r="F115" i="12"/>
  <c r="E115" i="12"/>
  <c r="F116" i="12" l="1"/>
  <c r="B117" i="12"/>
  <c r="E116" i="12"/>
  <c r="D116" i="12"/>
  <c r="D116" i="60932"/>
  <c r="E116" i="60932"/>
  <c r="F116" i="60932"/>
  <c r="B117" i="60932"/>
  <c r="D117" i="60932" l="1"/>
  <c r="B118" i="60932"/>
  <c r="E117" i="60932"/>
  <c r="F117" i="60932"/>
  <c r="B118" i="12"/>
  <c r="F117" i="12"/>
  <c r="E117" i="12"/>
  <c r="D117" i="12"/>
  <c r="F118" i="60932" l="1"/>
  <c r="E118" i="60932"/>
  <c r="B119" i="60932"/>
  <c r="D118" i="60932"/>
  <c r="E118" i="12"/>
  <c r="D118" i="12"/>
  <c r="B119" i="12"/>
  <c r="F118" i="12"/>
  <c r="E119" i="12" l="1"/>
  <c r="D119" i="12"/>
  <c r="F119" i="12"/>
  <c r="B120" i="12"/>
  <c r="F119" i="60932"/>
  <c r="E119" i="60932"/>
  <c r="D119" i="60932"/>
  <c r="B120" i="60932"/>
  <c r="B121" i="60932" l="1"/>
  <c r="E120" i="60932"/>
  <c r="D120" i="60932"/>
  <c r="F120" i="60932"/>
  <c r="F120" i="12"/>
  <c r="E120" i="12"/>
  <c r="D120" i="12"/>
  <c r="B121" i="12"/>
  <c r="F121" i="12" l="1"/>
  <c r="E121" i="12"/>
  <c r="D121" i="12"/>
  <c r="B122" i="12"/>
  <c r="B122" i="60932"/>
  <c r="E121" i="60932"/>
  <c r="D121" i="60932"/>
  <c r="F121" i="60932"/>
  <c r="D122" i="12" l="1"/>
  <c r="E122" i="12"/>
  <c r="B123" i="12"/>
  <c r="F122" i="12"/>
  <c r="B123" i="60932"/>
  <c r="E122" i="60932"/>
  <c r="F122" i="60932"/>
  <c r="D122" i="60932"/>
  <c r="B124" i="60932" l="1"/>
  <c r="F123" i="60932"/>
  <c r="E123" i="60932"/>
  <c r="D123" i="60932"/>
  <c r="B124" i="12"/>
  <c r="D123" i="12"/>
  <c r="E123" i="12"/>
  <c r="F123" i="12"/>
  <c r="F124" i="12" l="1"/>
  <c r="B125" i="12"/>
  <c r="E124" i="12"/>
  <c r="D124" i="12"/>
  <c r="D124" i="60932"/>
  <c r="B125" i="60932"/>
  <c r="F124" i="60932"/>
  <c r="E124" i="60932"/>
  <c r="F125" i="12" l="1"/>
  <c r="E125" i="12"/>
  <c r="D125" i="12"/>
  <c r="B126" i="12"/>
  <c r="D125" i="60932"/>
  <c r="B126" i="60932"/>
  <c r="F125" i="60932"/>
  <c r="E125" i="60932"/>
  <c r="B127" i="12" l="1"/>
  <c r="E126" i="12"/>
  <c r="D126" i="12"/>
  <c r="F126" i="12"/>
  <c r="F126" i="60932"/>
  <c r="E126" i="60932"/>
  <c r="D126" i="60932"/>
  <c r="B127" i="60932"/>
  <c r="B128" i="60932" l="1"/>
  <c r="F127" i="60932"/>
  <c r="E127" i="60932"/>
  <c r="D127" i="60932"/>
  <c r="E127" i="12"/>
  <c r="D127" i="12"/>
  <c r="F127" i="12"/>
  <c r="D128" i="60932" l="1"/>
  <c r="F128" i="60932"/>
  <c r="E128" i="60932"/>
  <c r="B129" i="60932"/>
  <c r="E129" i="60932" l="1"/>
  <c r="D129" i="60932"/>
  <c r="F129" i="60932"/>
</calcChain>
</file>

<file path=xl/sharedStrings.xml><?xml version="1.0" encoding="utf-8"?>
<sst xmlns="http://schemas.openxmlformats.org/spreadsheetml/2006/main" count="124" uniqueCount="73">
  <si>
    <t>Normal plot</t>
  </si>
  <si>
    <t>time (min)</t>
  </si>
  <si>
    <t>Condition</t>
  </si>
  <si>
    <t>A</t>
  </si>
  <si>
    <t>B</t>
  </si>
  <si>
    <t>C</t>
  </si>
  <si>
    <t>No</t>
  </si>
  <si>
    <t>Observed</t>
  </si>
  <si>
    <t>Logarithmic plot</t>
  </si>
  <si>
    <t>Simulation of Cp after iv administration (two-compartment)</t>
  </si>
  <si>
    <t>Simulation of Cp after oral administration (two-compartment)</t>
  </si>
  <si>
    <t>parameter</t>
  </si>
  <si>
    <t>F</t>
  </si>
  <si>
    <t>ug/ml</t>
  </si>
  <si>
    <t>α</t>
  </si>
  <si>
    <t>1/min</t>
  </si>
  <si>
    <t>β</t>
  </si>
  <si>
    <t>ug</t>
  </si>
  <si>
    <t>Vc</t>
  </si>
  <si>
    <t>ml</t>
  </si>
  <si>
    <t>Vp</t>
  </si>
  <si>
    <t>Vss</t>
  </si>
  <si>
    <t>CL</t>
  </si>
  <si>
    <t>ml/min</t>
  </si>
  <si>
    <t>AUC</t>
  </si>
  <si>
    <t>MRT</t>
  </si>
  <si>
    <t>min</t>
  </si>
  <si>
    <t>α+β</t>
  </si>
  <si>
    <t>α*β</t>
  </si>
  <si>
    <t>1/min/min</t>
  </si>
  <si>
    <t>V1</t>
  </si>
  <si>
    <t>time</t>
  </si>
  <si>
    <t>D</t>
    <phoneticPr fontId="7"/>
  </si>
  <si>
    <t>C0</t>
    <phoneticPr fontId="7"/>
  </si>
  <si>
    <t>k12</t>
    <phoneticPr fontId="7"/>
  </si>
  <si>
    <t>k21</t>
    <phoneticPr fontId="7"/>
  </si>
  <si>
    <t>kel</t>
    <phoneticPr fontId="7"/>
  </si>
  <si>
    <t>D</t>
    <phoneticPr fontId="7"/>
  </si>
  <si>
    <r>
      <t>α (min</t>
    </r>
    <r>
      <rPr>
        <vertAlign val="superscript"/>
        <sz val="11"/>
        <rFont val="ＭＳ Ｐゴシック"/>
        <family val="3"/>
        <charset val="128"/>
      </rPr>
      <t>-1</t>
    </r>
    <r>
      <rPr>
        <sz val="11"/>
        <rFont val="ＭＳ Ｐゴシック"/>
        <family val="3"/>
        <charset val="128"/>
      </rPr>
      <t>)</t>
    </r>
    <phoneticPr fontId="5"/>
  </si>
  <si>
    <r>
      <t>β (min</t>
    </r>
    <r>
      <rPr>
        <vertAlign val="superscript"/>
        <sz val="11"/>
        <rFont val="ＭＳ Ｐゴシック"/>
        <family val="3"/>
        <charset val="128"/>
      </rPr>
      <t>-1</t>
    </r>
    <r>
      <rPr>
        <sz val="11"/>
        <rFont val="ＭＳ Ｐゴシック"/>
        <family val="3"/>
        <charset val="128"/>
      </rPr>
      <t>)</t>
    </r>
    <phoneticPr fontId="5"/>
  </si>
  <si>
    <t>A (µg/mL)</t>
    <phoneticPr fontId="5"/>
  </si>
  <si>
    <t>B (µg/mL)</t>
    <phoneticPr fontId="5"/>
  </si>
  <si>
    <t>A (µg/ml)</t>
    <phoneticPr fontId="7"/>
  </si>
  <si>
    <t>B (µg/ml)</t>
    <phoneticPr fontId="7"/>
  </si>
  <si>
    <r>
      <t>α (min</t>
    </r>
    <r>
      <rPr>
        <vertAlign val="superscript"/>
        <sz val="11"/>
        <rFont val="ＭＳ Ｐゴシック"/>
        <family val="3"/>
        <charset val="128"/>
      </rPr>
      <t>-1</t>
    </r>
    <r>
      <rPr>
        <sz val="11"/>
        <rFont val="ＭＳ Ｐゴシック"/>
        <family val="3"/>
        <charset val="128"/>
      </rPr>
      <t>)</t>
    </r>
    <phoneticPr fontId="7"/>
  </si>
  <si>
    <r>
      <t>β (min</t>
    </r>
    <r>
      <rPr>
        <vertAlign val="superscript"/>
        <sz val="11"/>
        <rFont val="ＭＳ Ｐゴシック"/>
        <family val="3"/>
        <charset val="128"/>
      </rPr>
      <t>-1</t>
    </r>
    <r>
      <rPr>
        <sz val="11"/>
        <rFont val="ＭＳ Ｐゴシック"/>
        <family val="3"/>
        <charset val="128"/>
      </rPr>
      <t>)</t>
    </r>
    <phoneticPr fontId="7"/>
  </si>
  <si>
    <r>
      <t>ka (min</t>
    </r>
    <r>
      <rPr>
        <vertAlign val="superscript"/>
        <sz val="11"/>
        <rFont val="ＭＳ Ｐゴシック"/>
        <family val="3"/>
        <charset val="128"/>
      </rPr>
      <t>-1</t>
    </r>
    <r>
      <rPr>
        <sz val="11"/>
        <rFont val="ＭＳ Ｐゴシック"/>
        <family val="3"/>
        <charset val="128"/>
      </rPr>
      <t>)</t>
    </r>
    <phoneticPr fontId="7"/>
  </si>
  <si>
    <t>Total points</t>
    <phoneticPr fontId="7"/>
  </si>
  <si>
    <t>Extrapolation points</t>
    <phoneticPr fontId="7"/>
  </si>
  <si>
    <t>log C</t>
    <phoneticPr fontId="7"/>
  </si>
  <si>
    <t>log C(el)</t>
    <phoneticPr fontId="7"/>
  </si>
  <si>
    <t>log C1</t>
    <phoneticPr fontId="7"/>
  </si>
  <si>
    <t>C1</t>
    <phoneticPr fontId="7"/>
  </si>
  <si>
    <t>log(C-C1)</t>
    <phoneticPr fontId="7"/>
  </si>
  <si>
    <t>log C(el) = a * x + b</t>
    <phoneticPr fontId="7"/>
  </si>
  <si>
    <t>log (C-C1) = a * x + b</t>
    <phoneticPr fontId="7"/>
  </si>
  <si>
    <t>a</t>
    <phoneticPr fontId="7"/>
  </si>
  <si>
    <t>slope</t>
    <phoneticPr fontId="7"/>
  </si>
  <si>
    <t>β</t>
    <phoneticPr fontId="7"/>
  </si>
  <si>
    <t>α</t>
    <phoneticPr fontId="7"/>
  </si>
  <si>
    <t>b</t>
    <phoneticPr fontId="7"/>
  </si>
  <si>
    <t>intercept</t>
    <phoneticPr fontId="7"/>
  </si>
  <si>
    <t>B</t>
    <phoneticPr fontId="7"/>
  </si>
  <si>
    <t>A</t>
    <phoneticPr fontId="7"/>
  </si>
  <si>
    <t>R</t>
    <phoneticPr fontId="7"/>
  </si>
  <si>
    <r>
      <t>N</t>
    </r>
    <r>
      <rPr>
        <sz val="11"/>
        <rFont val="ＭＳ Ｐゴシック"/>
        <family val="3"/>
        <charset val="128"/>
      </rPr>
      <t>o</t>
    </r>
    <phoneticPr fontId="7"/>
  </si>
  <si>
    <r>
      <t>log(C-C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)</t>
    </r>
    <phoneticPr fontId="7"/>
  </si>
  <si>
    <t>S.D.</t>
    <phoneticPr fontId="5"/>
  </si>
  <si>
    <t>S.D.</t>
    <phoneticPr fontId="7"/>
  </si>
  <si>
    <t>2-Compartment (i.v.) Residual method</t>
    <phoneticPr fontId="7"/>
  </si>
  <si>
    <t>Calculation of PK parameters from α, β, A, B</t>
    <phoneticPr fontId="7"/>
  </si>
  <si>
    <r>
      <t>ug</t>
    </r>
    <r>
      <rPr>
        <sz val="11"/>
        <rFont val="游ゴシック"/>
        <family val="1"/>
        <charset val="128"/>
      </rPr>
      <t>･</t>
    </r>
    <r>
      <rPr>
        <sz val="11"/>
        <rFont val="Times New Roman"/>
        <family val="1"/>
      </rPr>
      <t>min/ml</t>
    </r>
    <phoneticPr fontId="7"/>
  </si>
  <si>
    <r>
      <t>Calculation of α, β, A, B</t>
    </r>
    <r>
      <rPr>
        <sz val="14"/>
        <rFont val="游ゴシック"/>
        <family val="1"/>
        <charset val="128"/>
      </rPr>
      <t xml:space="preserve"> from </t>
    </r>
    <r>
      <rPr>
        <sz val="14"/>
        <rFont val="Times New Roman"/>
        <family val="1"/>
      </rPr>
      <t>D, k12, k21, kel, Vc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</si>
</sst>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12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Times New Roman"/>
      <family val="1"/>
    </font>
    <font>
      <sz val="11"/>
      <color indexed="12"/>
      <name val="ＭＳ Ｐゴシック"/>
      <family val="3"/>
      <charset val="128"/>
    </font>
    <font>
      <sz val="11"/>
      <color indexed="39"/>
      <name val="ＭＳ Ｐゴシック"/>
      <family val="3"/>
      <charset val="128"/>
    </font>
    <font>
      <sz val="11"/>
      <name val="Times New Roman"/>
      <family val="1"/>
    </font>
    <font>
      <b/>
      <sz val="14"/>
      <name val="Times New Roman"/>
      <family val="1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1"/>
      <charset val="128"/>
    </font>
    <font>
      <sz val="14"/>
      <name val="游ゴシック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</cellStyleXfs>
  <cellXfs count="3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176" fontId="0" fillId="3" borderId="0" xfId="0" applyNumberFormat="1" applyFill="1"/>
    <xf numFmtId="177" fontId="0" fillId="3" borderId="0" xfId="0" applyNumberFormat="1" applyFill="1"/>
    <xf numFmtId="0" fontId="2" fillId="0" borderId="0" xfId="0" applyFont="1"/>
    <xf numFmtId="0" fontId="0" fillId="0" borderId="0" xfId="0" applyFill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0" fontId="4" fillId="0" borderId="0" xfId="0" applyFont="1"/>
    <xf numFmtId="0" fontId="0" fillId="3" borderId="0" xfId="0" applyFill="1"/>
    <xf numFmtId="0" fontId="5" fillId="0" borderId="0" xfId="0" applyFont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9" fillId="0" borderId="0" xfId="2">
      <alignment vertical="center"/>
    </xf>
    <xf numFmtId="0" fontId="9" fillId="9" borderId="0" xfId="2" applyFill="1">
      <alignment vertical="center"/>
    </xf>
    <xf numFmtId="0" fontId="9" fillId="2" borderId="0" xfId="2" applyFill="1">
      <alignment vertical="center"/>
    </xf>
    <xf numFmtId="0" fontId="9" fillId="0" borderId="0" xfId="2" applyFill="1">
      <alignment vertical="center"/>
    </xf>
    <xf numFmtId="0" fontId="9" fillId="3" borderId="1" xfId="2" applyFill="1" applyBorder="1">
      <alignment vertical="center"/>
    </xf>
    <xf numFmtId="0" fontId="6" fillId="0" borderId="0" xfId="1" applyFont="1">
      <alignment vertical="center"/>
    </xf>
    <xf numFmtId="0" fontId="9" fillId="0" borderId="0" xfId="1">
      <alignment vertical="center"/>
    </xf>
    <xf numFmtId="0" fontId="9" fillId="10" borderId="0" xfId="1" applyFill="1">
      <alignment vertical="center"/>
    </xf>
    <xf numFmtId="0" fontId="9" fillId="0" borderId="0" xfId="1" applyFill="1">
      <alignment vertical="center"/>
    </xf>
    <xf numFmtId="0" fontId="9" fillId="0" borderId="0" xfId="1" applyAlignment="1">
      <alignment horizontal="center" vertical="center"/>
    </xf>
    <xf numFmtId="0" fontId="9" fillId="0" borderId="0" xfId="1" applyFont="1">
      <alignment vertical="center"/>
    </xf>
    <xf numFmtId="0" fontId="9" fillId="11" borderId="0" xfId="1" applyFill="1">
      <alignment vertical="center"/>
    </xf>
    <xf numFmtId="177" fontId="0" fillId="2" borderId="0" xfId="0" applyNumberFormat="1" applyFill="1" applyAlignment="1">
      <alignment horizontal="right"/>
    </xf>
    <xf numFmtId="0" fontId="5" fillId="2" borderId="0" xfId="0" applyFont="1" applyFill="1"/>
    <xf numFmtId="0" fontId="5" fillId="8" borderId="0" xfId="0" applyFont="1" applyFill="1"/>
    <xf numFmtId="0" fontId="5" fillId="4" borderId="0" xfId="0" applyFont="1" applyFill="1"/>
  </cellXfs>
  <cellStyles count="4">
    <cellStyle name="標準" xfId="0" builtinId="0"/>
    <cellStyle name="標準_po_sample" xfId="1" xr:uid="{00000000-0005-0000-0000-000001000000}"/>
    <cellStyle name="標準_zansa" xfId="2" xr:uid="{00000000-0005-0000-0000-000002000000}"/>
    <cellStyle name="未定義" xfId="3" xr:uid="{00000000-0005-0000-0000-000003000000}"/>
  </cellStyles>
  <dxfs count="1"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20353982300891E-2"/>
          <c:y val="0.11023622047244094"/>
          <c:w val="0.61061946902654862"/>
          <c:h val="0.712598425196850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'Two-comp (iv)'!$C$11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'Two-comp (iv)'!$G$12:$G$26</c:f>
                <c:numCache>
                  <c:formatCode>General</c:formatCode>
                  <c:ptCount val="15"/>
                  <c:pt idx="0">
                    <c:v>5</c:v>
                  </c:pt>
                  <c:pt idx="1">
                    <c:v>4</c:v>
                  </c:pt>
                  <c:pt idx="2">
                    <c:v>3</c:v>
                  </c:pt>
                  <c:pt idx="3">
                    <c:v>2</c:v>
                  </c:pt>
                  <c:pt idx="4">
                    <c:v>1.5</c:v>
                  </c:pt>
                  <c:pt idx="5">
                    <c:v>1</c:v>
                  </c:pt>
                  <c:pt idx="6">
                    <c:v>0.4</c:v>
                  </c:pt>
                  <c:pt idx="7">
                    <c:v>0.1</c:v>
                  </c:pt>
                  <c:pt idx="8">
                    <c:v>0.05</c:v>
                  </c:pt>
                </c:numCache>
              </c:numRef>
            </c:plus>
            <c:minus>
              <c:numRef>
                <c:f>'Two-comp (iv)'!$G$12:$G$26</c:f>
                <c:numCache>
                  <c:formatCode>General</c:formatCode>
                  <c:ptCount val="15"/>
                  <c:pt idx="0">
                    <c:v>5</c:v>
                  </c:pt>
                  <c:pt idx="1">
                    <c:v>4</c:v>
                  </c:pt>
                  <c:pt idx="2">
                    <c:v>3</c:v>
                  </c:pt>
                  <c:pt idx="3">
                    <c:v>2</c:v>
                  </c:pt>
                  <c:pt idx="4">
                    <c:v>1.5</c:v>
                  </c:pt>
                  <c:pt idx="5">
                    <c:v>1</c:v>
                  </c:pt>
                  <c:pt idx="6">
                    <c:v>0.4</c:v>
                  </c:pt>
                  <c:pt idx="7">
                    <c:v>0.1</c:v>
                  </c:pt>
                  <c:pt idx="8">
                    <c:v>0.05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'Two-comp (iv)'!$B$12:$B$127</c:f>
              <c:numCache>
                <c:formatCode>General</c:formatCode>
                <c:ptCount val="116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84</c:v>
                </c:pt>
                <c:pt idx="4">
                  <c:v>132</c:v>
                </c:pt>
                <c:pt idx="5">
                  <c:v>192</c:v>
                </c:pt>
                <c:pt idx="6">
                  <c:v>264</c:v>
                </c:pt>
                <c:pt idx="7">
                  <c:v>360</c:v>
                </c:pt>
                <c:pt idx="8">
                  <c:v>480</c:v>
                </c:pt>
                <c:pt idx="15">
                  <c:v>0</c:v>
                </c:pt>
                <c:pt idx="16" formatCode="0.0_ ">
                  <c:v>6</c:v>
                </c:pt>
                <c:pt idx="17" formatCode="0.0_ ">
                  <c:v>12</c:v>
                </c:pt>
                <c:pt idx="18" formatCode="0.0_ ">
                  <c:v>18</c:v>
                </c:pt>
                <c:pt idx="19" formatCode="0.0_ ">
                  <c:v>24</c:v>
                </c:pt>
                <c:pt idx="20" formatCode="0.0_ ">
                  <c:v>30</c:v>
                </c:pt>
                <c:pt idx="21" formatCode="0.0_ ">
                  <c:v>36</c:v>
                </c:pt>
                <c:pt idx="22" formatCode="0.0_ ">
                  <c:v>42</c:v>
                </c:pt>
                <c:pt idx="23" formatCode="0.0_ ">
                  <c:v>48</c:v>
                </c:pt>
                <c:pt idx="24" formatCode="0.0_ ">
                  <c:v>54</c:v>
                </c:pt>
                <c:pt idx="25" formatCode="0.0_ ">
                  <c:v>60</c:v>
                </c:pt>
                <c:pt idx="26" formatCode="0.0_ ">
                  <c:v>66</c:v>
                </c:pt>
                <c:pt idx="27" formatCode="0.0_ ">
                  <c:v>72</c:v>
                </c:pt>
                <c:pt idx="28" formatCode="0.0_ ">
                  <c:v>78</c:v>
                </c:pt>
                <c:pt idx="29" formatCode="0.0_ ">
                  <c:v>84</c:v>
                </c:pt>
                <c:pt idx="30" formatCode="0.0_ ">
                  <c:v>90</c:v>
                </c:pt>
                <c:pt idx="31" formatCode="0.0_ ">
                  <c:v>96</c:v>
                </c:pt>
                <c:pt idx="32" formatCode="0.0_ ">
                  <c:v>102</c:v>
                </c:pt>
                <c:pt idx="33" formatCode="0.0_ ">
                  <c:v>108</c:v>
                </c:pt>
                <c:pt idx="34" formatCode="0.0_ ">
                  <c:v>114</c:v>
                </c:pt>
                <c:pt idx="35" formatCode="0.0_ ">
                  <c:v>120</c:v>
                </c:pt>
                <c:pt idx="36" formatCode="0.0_ ">
                  <c:v>126</c:v>
                </c:pt>
                <c:pt idx="37" formatCode="0.0_ ">
                  <c:v>132</c:v>
                </c:pt>
                <c:pt idx="38" formatCode="0.0_ ">
                  <c:v>138</c:v>
                </c:pt>
                <c:pt idx="39" formatCode="0.0_ ">
                  <c:v>144</c:v>
                </c:pt>
                <c:pt idx="40" formatCode="0.0_ ">
                  <c:v>150</c:v>
                </c:pt>
                <c:pt idx="41" formatCode="0.0_ ">
                  <c:v>156</c:v>
                </c:pt>
                <c:pt idx="42" formatCode="0.0_ ">
                  <c:v>162</c:v>
                </c:pt>
                <c:pt idx="43" formatCode="0.0_ ">
                  <c:v>168</c:v>
                </c:pt>
                <c:pt idx="44" formatCode="0.0_ ">
                  <c:v>174</c:v>
                </c:pt>
                <c:pt idx="45" formatCode="0.0_ ">
                  <c:v>180</c:v>
                </c:pt>
                <c:pt idx="46" formatCode="0.0_ ">
                  <c:v>186</c:v>
                </c:pt>
                <c:pt idx="47" formatCode="0.0_ ">
                  <c:v>192</c:v>
                </c:pt>
                <c:pt idx="48" formatCode="0.0_ ">
                  <c:v>198</c:v>
                </c:pt>
                <c:pt idx="49" formatCode="0.0_ ">
                  <c:v>204</c:v>
                </c:pt>
                <c:pt idx="50" formatCode="0.0_ ">
                  <c:v>210</c:v>
                </c:pt>
                <c:pt idx="51" formatCode="0.0_ ">
                  <c:v>216</c:v>
                </c:pt>
                <c:pt idx="52" formatCode="0.0_ ">
                  <c:v>222</c:v>
                </c:pt>
                <c:pt idx="53" formatCode="0.0_ ">
                  <c:v>228</c:v>
                </c:pt>
                <c:pt idx="54" formatCode="0.0_ ">
                  <c:v>234</c:v>
                </c:pt>
                <c:pt idx="55" formatCode="0.0_ ">
                  <c:v>240</c:v>
                </c:pt>
                <c:pt idx="56" formatCode="0.0_ ">
                  <c:v>246</c:v>
                </c:pt>
                <c:pt idx="57" formatCode="0.0_ ">
                  <c:v>252</c:v>
                </c:pt>
                <c:pt idx="58" formatCode="0.0_ ">
                  <c:v>258</c:v>
                </c:pt>
                <c:pt idx="59" formatCode="0.0_ ">
                  <c:v>264</c:v>
                </c:pt>
                <c:pt idx="60" formatCode="0.0_ ">
                  <c:v>270</c:v>
                </c:pt>
                <c:pt idx="61" formatCode="0.0_ ">
                  <c:v>276</c:v>
                </c:pt>
                <c:pt idx="62" formatCode="0.0_ ">
                  <c:v>282</c:v>
                </c:pt>
                <c:pt idx="63" formatCode="0.0_ ">
                  <c:v>288</c:v>
                </c:pt>
                <c:pt idx="64" formatCode="0.0_ ">
                  <c:v>294</c:v>
                </c:pt>
                <c:pt idx="65" formatCode="0.0_ ">
                  <c:v>300</c:v>
                </c:pt>
                <c:pt idx="66" formatCode="0.0_ ">
                  <c:v>306</c:v>
                </c:pt>
                <c:pt idx="67" formatCode="0.0_ ">
                  <c:v>312</c:v>
                </c:pt>
                <c:pt idx="68" formatCode="0.0_ ">
                  <c:v>318</c:v>
                </c:pt>
                <c:pt idx="69" formatCode="0.0_ ">
                  <c:v>324</c:v>
                </c:pt>
                <c:pt idx="70" formatCode="0.0_ ">
                  <c:v>330</c:v>
                </c:pt>
                <c:pt idx="71" formatCode="0.0_ ">
                  <c:v>336</c:v>
                </c:pt>
                <c:pt idx="72" formatCode="0.0_ ">
                  <c:v>342</c:v>
                </c:pt>
                <c:pt idx="73" formatCode="0.0_ ">
                  <c:v>348</c:v>
                </c:pt>
                <c:pt idx="74" formatCode="0.0_ ">
                  <c:v>354</c:v>
                </c:pt>
                <c:pt idx="75" formatCode="0.0_ ">
                  <c:v>360</c:v>
                </c:pt>
                <c:pt idx="76" formatCode="0.0_ ">
                  <c:v>366</c:v>
                </c:pt>
                <c:pt idx="77" formatCode="0.0_ ">
                  <c:v>372</c:v>
                </c:pt>
                <c:pt idx="78" formatCode="0.0_ ">
                  <c:v>378</c:v>
                </c:pt>
                <c:pt idx="79" formatCode="0.0_ ">
                  <c:v>384</c:v>
                </c:pt>
                <c:pt idx="80" formatCode="0.0_ ">
                  <c:v>390</c:v>
                </c:pt>
                <c:pt idx="81" formatCode="0.0_ ">
                  <c:v>396</c:v>
                </c:pt>
                <c:pt idx="82" formatCode="0.0_ ">
                  <c:v>402</c:v>
                </c:pt>
                <c:pt idx="83" formatCode="0.0_ ">
                  <c:v>408</c:v>
                </c:pt>
                <c:pt idx="84" formatCode="0.0_ ">
                  <c:v>414</c:v>
                </c:pt>
                <c:pt idx="85" formatCode="0.0_ ">
                  <c:v>420</c:v>
                </c:pt>
                <c:pt idx="86" formatCode="0.0_ ">
                  <c:v>426</c:v>
                </c:pt>
                <c:pt idx="87" formatCode="0.0_ ">
                  <c:v>432</c:v>
                </c:pt>
                <c:pt idx="88" formatCode="0.0_ ">
                  <c:v>438</c:v>
                </c:pt>
                <c:pt idx="89" formatCode="0.0_ ">
                  <c:v>444</c:v>
                </c:pt>
                <c:pt idx="90" formatCode="0.0_ ">
                  <c:v>450</c:v>
                </c:pt>
                <c:pt idx="91" formatCode="0.0_ ">
                  <c:v>456</c:v>
                </c:pt>
                <c:pt idx="92" formatCode="0.0_ ">
                  <c:v>462</c:v>
                </c:pt>
                <c:pt idx="93" formatCode="0.0_ ">
                  <c:v>468</c:v>
                </c:pt>
                <c:pt idx="94" formatCode="0.0_ ">
                  <c:v>474</c:v>
                </c:pt>
                <c:pt idx="95" formatCode="0.0_ ">
                  <c:v>480</c:v>
                </c:pt>
                <c:pt idx="96" formatCode="0.0_ ">
                  <c:v>486</c:v>
                </c:pt>
                <c:pt idx="97" formatCode="0.0_ ">
                  <c:v>492</c:v>
                </c:pt>
                <c:pt idx="98" formatCode="0.0_ ">
                  <c:v>498</c:v>
                </c:pt>
                <c:pt idx="99" formatCode="0.0_ ">
                  <c:v>504</c:v>
                </c:pt>
                <c:pt idx="100" formatCode="0.0_ ">
                  <c:v>510</c:v>
                </c:pt>
                <c:pt idx="101" formatCode="0.0_ ">
                  <c:v>516</c:v>
                </c:pt>
                <c:pt idx="102" formatCode="0.0_ ">
                  <c:v>522</c:v>
                </c:pt>
                <c:pt idx="103" formatCode="0.0_ ">
                  <c:v>528</c:v>
                </c:pt>
                <c:pt idx="104" formatCode="0.0_ ">
                  <c:v>534</c:v>
                </c:pt>
                <c:pt idx="105" formatCode="0.0_ ">
                  <c:v>540</c:v>
                </c:pt>
                <c:pt idx="106" formatCode="0.0_ ">
                  <c:v>546</c:v>
                </c:pt>
                <c:pt idx="107" formatCode="0.0_ ">
                  <c:v>552</c:v>
                </c:pt>
                <c:pt idx="108" formatCode="0.0_ ">
                  <c:v>558</c:v>
                </c:pt>
                <c:pt idx="109" formatCode="0.0_ ">
                  <c:v>564</c:v>
                </c:pt>
                <c:pt idx="110" formatCode="0.0_ ">
                  <c:v>570</c:v>
                </c:pt>
                <c:pt idx="111" formatCode="0.0_ ">
                  <c:v>576</c:v>
                </c:pt>
                <c:pt idx="112" formatCode="0.0_ ">
                  <c:v>582</c:v>
                </c:pt>
                <c:pt idx="113" formatCode="0.0_ ">
                  <c:v>588</c:v>
                </c:pt>
                <c:pt idx="114" formatCode="0.0_ ">
                  <c:v>594</c:v>
                </c:pt>
                <c:pt idx="115" formatCode="0.0_ ">
                  <c:v>600</c:v>
                </c:pt>
              </c:numCache>
            </c:numRef>
          </c:xVal>
          <c:yVal>
            <c:numRef>
              <c:f>'Two-comp (iv)'!$C$12:$C$127</c:f>
              <c:numCache>
                <c:formatCode>General</c:formatCode>
                <c:ptCount val="116"/>
                <c:pt idx="0">
                  <c:v>35</c:v>
                </c:pt>
                <c:pt idx="1">
                  <c:v>25</c:v>
                </c:pt>
                <c:pt idx="2">
                  <c:v>15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1.2</c:v>
                </c:pt>
                <c:pt idx="7">
                  <c:v>0.4</c:v>
                </c:pt>
                <c:pt idx="8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A2-4609-B12C-0ECD392E9842}"/>
            </c:ext>
          </c:extLst>
        </c:ser>
        <c:ser>
          <c:idx val="1"/>
          <c:order val="1"/>
          <c:tx>
            <c:strRef>
              <c:f>'Two-comp (iv)'!$D$11</c:f>
              <c:strCache>
                <c:ptCount val="1"/>
                <c:pt idx="0">
                  <c:v>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'Two-comp (iv)'!$B$12:$B$127</c:f>
              <c:numCache>
                <c:formatCode>General</c:formatCode>
                <c:ptCount val="116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84</c:v>
                </c:pt>
                <c:pt idx="4">
                  <c:v>132</c:v>
                </c:pt>
                <c:pt idx="5">
                  <c:v>192</c:v>
                </c:pt>
                <c:pt idx="6">
                  <c:v>264</c:v>
                </c:pt>
                <c:pt idx="7">
                  <c:v>360</c:v>
                </c:pt>
                <c:pt idx="8">
                  <c:v>480</c:v>
                </c:pt>
                <c:pt idx="15">
                  <c:v>0</c:v>
                </c:pt>
                <c:pt idx="16" formatCode="0.0_ ">
                  <c:v>6</c:v>
                </c:pt>
                <c:pt idx="17" formatCode="0.0_ ">
                  <c:v>12</c:v>
                </c:pt>
                <c:pt idx="18" formatCode="0.0_ ">
                  <c:v>18</c:v>
                </c:pt>
                <c:pt idx="19" formatCode="0.0_ ">
                  <c:v>24</c:v>
                </c:pt>
                <c:pt idx="20" formatCode="0.0_ ">
                  <c:v>30</c:v>
                </c:pt>
                <c:pt idx="21" formatCode="0.0_ ">
                  <c:v>36</c:v>
                </c:pt>
                <c:pt idx="22" formatCode="0.0_ ">
                  <c:v>42</c:v>
                </c:pt>
                <c:pt idx="23" formatCode="0.0_ ">
                  <c:v>48</c:v>
                </c:pt>
                <c:pt idx="24" formatCode="0.0_ ">
                  <c:v>54</c:v>
                </c:pt>
                <c:pt idx="25" formatCode="0.0_ ">
                  <c:v>60</c:v>
                </c:pt>
                <c:pt idx="26" formatCode="0.0_ ">
                  <c:v>66</c:v>
                </c:pt>
                <c:pt idx="27" formatCode="0.0_ ">
                  <c:v>72</c:v>
                </c:pt>
                <c:pt idx="28" formatCode="0.0_ ">
                  <c:v>78</c:v>
                </c:pt>
                <c:pt idx="29" formatCode="0.0_ ">
                  <c:v>84</c:v>
                </c:pt>
                <c:pt idx="30" formatCode="0.0_ ">
                  <c:v>90</c:v>
                </c:pt>
                <c:pt idx="31" formatCode="0.0_ ">
                  <c:v>96</c:v>
                </c:pt>
                <c:pt idx="32" formatCode="0.0_ ">
                  <c:v>102</c:v>
                </c:pt>
                <c:pt idx="33" formatCode="0.0_ ">
                  <c:v>108</c:v>
                </c:pt>
                <c:pt idx="34" formatCode="0.0_ ">
                  <c:v>114</c:v>
                </c:pt>
                <c:pt idx="35" formatCode="0.0_ ">
                  <c:v>120</c:v>
                </c:pt>
                <c:pt idx="36" formatCode="0.0_ ">
                  <c:v>126</c:v>
                </c:pt>
                <c:pt idx="37" formatCode="0.0_ ">
                  <c:v>132</c:v>
                </c:pt>
                <c:pt idx="38" formatCode="0.0_ ">
                  <c:v>138</c:v>
                </c:pt>
                <c:pt idx="39" formatCode="0.0_ ">
                  <c:v>144</c:v>
                </c:pt>
                <c:pt idx="40" formatCode="0.0_ ">
                  <c:v>150</c:v>
                </c:pt>
                <c:pt idx="41" formatCode="0.0_ ">
                  <c:v>156</c:v>
                </c:pt>
                <c:pt idx="42" formatCode="0.0_ ">
                  <c:v>162</c:v>
                </c:pt>
                <c:pt idx="43" formatCode="0.0_ ">
                  <c:v>168</c:v>
                </c:pt>
                <c:pt idx="44" formatCode="0.0_ ">
                  <c:v>174</c:v>
                </c:pt>
                <c:pt idx="45" formatCode="0.0_ ">
                  <c:v>180</c:v>
                </c:pt>
                <c:pt idx="46" formatCode="0.0_ ">
                  <c:v>186</c:v>
                </c:pt>
                <c:pt idx="47" formatCode="0.0_ ">
                  <c:v>192</c:v>
                </c:pt>
                <c:pt idx="48" formatCode="0.0_ ">
                  <c:v>198</c:v>
                </c:pt>
                <c:pt idx="49" formatCode="0.0_ ">
                  <c:v>204</c:v>
                </c:pt>
                <c:pt idx="50" formatCode="0.0_ ">
                  <c:v>210</c:v>
                </c:pt>
                <c:pt idx="51" formatCode="0.0_ ">
                  <c:v>216</c:v>
                </c:pt>
                <c:pt idx="52" formatCode="0.0_ ">
                  <c:v>222</c:v>
                </c:pt>
                <c:pt idx="53" formatCode="0.0_ ">
                  <c:v>228</c:v>
                </c:pt>
                <c:pt idx="54" formatCode="0.0_ ">
                  <c:v>234</c:v>
                </c:pt>
                <c:pt idx="55" formatCode="0.0_ ">
                  <c:v>240</c:v>
                </c:pt>
                <c:pt idx="56" formatCode="0.0_ ">
                  <c:v>246</c:v>
                </c:pt>
                <c:pt idx="57" formatCode="0.0_ ">
                  <c:v>252</c:v>
                </c:pt>
                <c:pt idx="58" formatCode="0.0_ ">
                  <c:v>258</c:v>
                </c:pt>
                <c:pt idx="59" formatCode="0.0_ ">
                  <c:v>264</c:v>
                </c:pt>
                <c:pt idx="60" formatCode="0.0_ ">
                  <c:v>270</c:v>
                </c:pt>
                <c:pt idx="61" formatCode="0.0_ ">
                  <c:v>276</c:v>
                </c:pt>
                <c:pt idx="62" formatCode="0.0_ ">
                  <c:v>282</c:v>
                </c:pt>
                <c:pt idx="63" formatCode="0.0_ ">
                  <c:v>288</c:v>
                </c:pt>
                <c:pt idx="64" formatCode="0.0_ ">
                  <c:v>294</c:v>
                </c:pt>
                <c:pt idx="65" formatCode="0.0_ ">
                  <c:v>300</c:v>
                </c:pt>
                <c:pt idx="66" formatCode="0.0_ ">
                  <c:v>306</c:v>
                </c:pt>
                <c:pt idx="67" formatCode="0.0_ ">
                  <c:v>312</c:v>
                </c:pt>
                <c:pt idx="68" formatCode="0.0_ ">
                  <c:v>318</c:v>
                </c:pt>
                <c:pt idx="69" formatCode="0.0_ ">
                  <c:v>324</c:v>
                </c:pt>
                <c:pt idx="70" formatCode="0.0_ ">
                  <c:v>330</c:v>
                </c:pt>
                <c:pt idx="71" formatCode="0.0_ ">
                  <c:v>336</c:v>
                </c:pt>
                <c:pt idx="72" formatCode="0.0_ ">
                  <c:v>342</c:v>
                </c:pt>
                <c:pt idx="73" formatCode="0.0_ ">
                  <c:v>348</c:v>
                </c:pt>
                <c:pt idx="74" formatCode="0.0_ ">
                  <c:v>354</c:v>
                </c:pt>
                <c:pt idx="75" formatCode="0.0_ ">
                  <c:v>360</c:v>
                </c:pt>
                <c:pt idx="76" formatCode="0.0_ ">
                  <c:v>366</c:v>
                </c:pt>
                <c:pt idx="77" formatCode="0.0_ ">
                  <c:v>372</c:v>
                </c:pt>
                <c:pt idx="78" formatCode="0.0_ ">
                  <c:v>378</c:v>
                </c:pt>
                <c:pt idx="79" formatCode="0.0_ ">
                  <c:v>384</c:v>
                </c:pt>
                <c:pt idx="80" formatCode="0.0_ ">
                  <c:v>390</c:v>
                </c:pt>
                <c:pt idx="81" formatCode="0.0_ ">
                  <c:v>396</c:v>
                </c:pt>
                <c:pt idx="82" formatCode="0.0_ ">
                  <c:v>402</c:v>
                </c:pt>
                <c:pt idx="83" formatCode="0.0_ ">
                  <c:v>408</c:v>
                </c:pt>
                <c:pt idx="84" formatCode="0.0_ ">
                  <c:v>414</c:v>
                </c:pt>
                <c:pt idx="85" formatCode="0.0_ ">
                  <c:v>420</c:v>
                </c:pt>
                <c:pt idx="86" formatCode="0.0_ ">
                  <c:v>426</c:v>
                </c:pt>
                <c:pt idx="87" formatCode="0.0_ ">
                  <c:v>432</c:v>
                </c:pt>
                <c:pt idx="88" formatCode="0.0_ ">
                  <c:v>438</c:v>
                </c:pt>
                <c:pt idx="89" formatCode="0.0_ ">
                  <c:v>444</c:v>
                </c:pt>
                <c:pt idx="90" formatCode="0.0_ ">
                  <c:v>450</c:v>
                </c:pt>
                <c:pt idx="91" formatCode="0.0_ ">
                  <c:v>456</c:v>
                </c:pt>
                <c:pt idx="92" formatCode="0.0_ ">
                  <c:v>462</c:v>
                </c:pt>
                <c:pt idx="93" formatCode="0.0_ ">
                  <c:v>468</c:v>
                </c:pt>
                <c:pt idx="94" formatCode="0.0_ ">
                  <c:v>474</c:v>
                </c:pt>
                <c:pt idx="95" formatCode="0.0_ ">
                  <c:v>480</c:v>
                </c:pt>
                <c:pt idx="96" formatCode="0.0_ ">
                  <c:v>486</c:v>
                </c:pt>
                <c:pt idx="97" formatCode="0.0_ ">
                  <c:v>492</c:v>
                </c:pt>
                <c:pt idx="98" formatCode="0.0_ ">
                  <c:v>498</c:v>
                </c:pt>
                <c:pt idx="99" formatCode="0.0_ ">
                  <c:v>504</c:v>
                </c:pt>
                <c:pt idx="100" formatCode="0.0_ ">
                  <c:v>510</c:v>
                </c:pt>
                <c:pt idx="101" formatCode="0.0_ ">
                  <c:v>516</c:v>
                </c:pt>
                <c:pt idx="102" formatCode="0.0_ ">
                  <c:v>522</c:v>
                </c:pt>
                <c:pt idx="103" formatCode="0.0_ ">
                  <c:v>528</c:v>
                </c:pt>
                <c:pt idx="104" formatCode="0.0_ ">
                  <c:v>534</c:v>
                </c:pt>
                <c:pt idx="105" formatCode="0.0_ ">
                  <c:v>540</c:v>
                </c:pt>
                <c:pt idx="106" formatCode="0.0_ ">
                  <c:v>546</c:v>
                </c:pt>
                <c:pt idx="107" formatCode="0.0_ ">
                  <c:v>552</c:v>
                </c:pt>
                <c:pt idx="108" formatCode="0.0_ ">
                  <c:v>558</c:v>
                </c:pt>
                <c:pt idx="109" formatCode="0.0_ ">
                  <c:v>564</c:v>
                </c:pt>
                <c:pt idx="110" formatCode="0.0_ ">
                  <c:v>570</c:v>
                </c:pt>
                <c:pt idx="111" formatCode="0.0_ ">
                  <c:v>576</c:v>
                </c:pt>
                <c:pt idx="112" formatCode="0.0_ ">
                  <c:v>582</c:v>
                </c:pt>
                <c:pt idx="113" formatCode="0.0_ ">
                  <c:v>588</c:v>
                </c:pt>
                <c:pt idx="114" formatCode="0.0_ ">
                  <c:v>594</c:v>
                </c:pt>
                <c:pt idx="115" formatCode="0.0_ ">
                  <c:v>600</c:v>
                </c:pt>
              </c:numCache>
            </c:numRef>
          </c:xVal>
          <c:yVal>
            <c:numRef>
              <c:f>'Two-comp (iv)'!$D$12:$D$127</c:f>
              <c:numCache>
                <c:formatCode>General</c:formatCode>
                <c:ptCount val="116"/>
                <c:pt idx="15" formatCode="0.000_ ">
                  <c:v>70</c:v>
                </c:pt>
                <c:pt idx="16" formatCode="0.000_ ">
                  <c:v>55.876201705770868</c:v>
                </c:pt>
                <c:pt idx="17" formatCode="0.000_ ">
                  <c:v>45.17899053904447</c:v>
                </c:pt>
                <c:pt idx="18" formatCode="0.000_ ">
                  <c:v>37.03388721525539</c:v>
                </c:pt>
                <c:pt idx="19" formatCode="0.000_ ">
                  <c:v>30.79226781694117</c:v>
                </c:pt>
                <c:pt idx="20" formatCode="0.000_ ">
                  <c:v>25.972872421055847</c:v>
                </c:pt>
                <c:pt idx="21" formatCode="0.000_ ">
                  <c:v>22.218470932499947</c:v>
                </c:pt>
                <c:pt idx="22" formatCode="0.000_ ">
                  <c:v>19.263757808950231</c:v>
                </c:pt>
                <c:pt idx="23" formatCode="0.000_ ">
                  <c:v>16.91156550059344</c:v>
                </c:pt>
                <c:pt idx="24" formatCode="0.000_ ">
                  <c:v>15.015240684467281</c:v>
                </c:pt>
                <c:pt idx="25" formatCode="0.000_ ">
                  <c:v>13.465586140273725</c:v>
                </c:pt>
                <c:pt idx="26" formatCode="0.000_ ">
                  <c:v>12.181185059895983</c:v>
                </c:pt>
                <c:pt idx="27" formatCode="0.000_ ">
                  <c:v>11.101231241564061</c:v>
                </c:pt>
                <c:pt idx="28" formatCode="0.000_ ">
                  <c:v>10.180215798394689</c:v>
                </c:pt>
                <c:pt idx="29" formatCode="0.000_ ">
                  <c:v>9.3839893096054787</c:v>
                </c:pt>
                <c:pt idx="30" formatCode="0.000_ ">
                  <c:v>8.6868430217240977</c:v>
                </c:pt>
                <c:pt idx="31" formatCode="0.000_ ">
                  <c:v>8.0693450719532418</c:v>
                </c:pt>
                <c:pt idx="32" formatCode="0.000_ ">
                  <c:v>7.516736131737348</c:v>
                </c:pt>
                <c:pt idx="33" formatCode="0.000_ ">
                  <c:v>7.0177395600294163</c:v>
                </c:pt>
                <c:pt idx="34" formatCode="0.000_ ">
                  <c:v>6.5636787091996398</c:v>
                </c:pt>
                <c:pt idx="35" formatCode="0.000_ ">
                  <c:v>6.1478218470773607</c:v>
                </c:pt>
                <c:pt idx="36" formatCode="0.000_ ">
                  <c:v>5.7648957688468538</c:v>
                </c:pt>
                <c:pt idx="37" formatCode="0.000_ ">
                  <c:v>5.4107244411944011</c:v>
                </c:pt>
                <c:pt idx="38" formatCode="0.000_ ">
                  <c:v>5.0819603326475553</c:v>
                </c:pt>
                <c:pt idx="39" formatCode="0.000_ ">
                  <c:v>4.775884464061269</c:v>
                </c:pt>
                <c:pt idx="40" formatCode="0.000_ ">
                  <c:v>4.4902574214759881</c:v>
                </c:pt>
                <c:pt idx="41" formatCode="0.000_ ">
                  <c:v>4.2232081729642834</c:v>
                </c:pt>
                <c:pt idx="42" formatCode="0.000_ ">
                  <c:v>3.9731509385762367</c:v>
                </c:pt>
                <c:pt idx="43" formatCode="0.000_ ">
                  <c:v>3.7387228869971421</c:v>
                </c:pt>
                <c:pt idx="44" formatCode="0.000_ ">
                  <c:v>3.5187373028893187</c:v>
                </c:pt>
                <c:pt idx="45" formatCode="0.000_ ">
                  <c:v>3.3121482546360648</c:v>
                </c:pt>
                <c:pt idx="46" formatCode="0.000_ ">
                  <c:v>3.1180238189338545</c:v>
                </c:pt>
                <c:pt idx="47" formatCode="0.000_ ">
                  <c:v>2.9355256794315459</c:v>
                </c:pt>
                <c:pt idx="48" formatCode="0.000_ ">
                  <c:v>2.7638934803206654</c:v>
                </c:pt>
                <c:pt idx="49" formatCode="0.000_ ">
                  <c:v>2.6024327335027246</c:v>
                </c:pt>
                <c:pt idx="50" formatCode="0.000_ ">
                  <c:v>2.4505053875271257</c:v>
                </c:pt>
                <c:pt idx="51" formatCode="0.000_ ">
                  <c:v>2.3075223959318087</c:v>
                </c:pt>
                <c:pt idx="52" formatCode="0.000_ ">
                  <c:v>2.1729377926901519</c:v>
                </c:pt>
                <c:pt idx="53" formatCode="0.000_ ">
                  <c:v>2.0462439085528783</c:v>
                </c:pt>
                <c:pt idx="54" formatCode="0.000_ ">
                  <c:v>1.9269674555678986</c:v>
                </c:pt>
                <c:pt idx="55" formatCode="0.000_ ">
                  <c:v>1.8146662764059167</c:v>
                </c:pt>
                <c:pt idx="56" formatCode="0.000_ ">
                  <c:v>1.7089266065695787</c:v>
                </c:pt>
                <c:pt idx="57" formatCode="0.000_ ">
                  <c:v>1.6093607357523558</c:v>
                </c:pt>
                <c:pt idx="58" formatCode="0.000_ ">
                  <c:v>1.515604982973203</c:v>
                </c:pt>
                <c:pt idx="59" formatCode="0.000_ ">
                  <c:v>1.4273179211876001</c:v>
                </c:pt>
                <c:pt idx="60" formatCode="0.000_ ">
                  <c:v>1.3441788027493142</c:v>
                </c:pt>
                <c:pt idx="61" formatCode="0.000_ ">
                  <c:v>1.2658861487663642</c:v>
                </c:pt>
                <c:pt idx="62" formatCode="0.000_ ">
                  <c:v>1.192156474093748</c:v>
                </c:pt>
                <c:pt idx="63" formatCode="0.000_ ">
                  <c:v>1.1227231262011379</c:v>
                </c:pt>
                <c:pt idx="64" formatCode="0.000_ ">
                  <c:v>1.0573352210140867</c:v>
                </c:pt>
                <c:pt idx="65" formatCode="0.000_ ">
                  <c:v>0.99575666247330397</c:v>
                </c:pt>
                <c:pt idx="66" formatCode="0.000_ ">
                  <c:v>0.93776523530040856</c:v>
                </c:pt>
                <c:pt idx="67" formatCode="0.000_ ">
                  <c:v>0.88315176253150718</c:v>
                </c:pt>
                <c:pt idx="68" formatCode="0.000_ ">
                  <c:v>0.83171932095358125</c:v>
                </c:pt>
                <c:pt idx="69" formatCode="0.000_ ">
                  <c:v>0.78328250878015859</c:v>
                </c:pt>
                <c:pt idx="70" formatCode="0.000_ ">
                  <c:v>0.73766676082648797</c:v>
                </c:pt>
                <c:pt idx="71" formatCode="0.000_ ">
                  <c:v>0.69470770716044539</c:v>
                </c:pt>
                <c:pt idx="72" formatCode="0.000_ ">
                  <c:v>0.65425057176567447</c:v>
                </c:pt>
                <c:pt idx="73" formatCode="0.000_ ">
                  <c:v>0.61614960819664266</c:v>
                </c:pt>
                <c:pt idx="74" formatCode="0.000_ ">
                  <c:v>0.58026756956005598</c:v>
                </c:pt>
                <c:pt idx="75" formatCode="0.000_ ">
                  <c:v>0.54647521044483838</c:v>
                </c:pt>
                <c:pt idx="76" formatCode="0.000_ ">
                  <c:v>0.51465081865952356</c:v>
                </c:pt>
                <c:pt idx="77" formatCode="0.000_ ">
                  <c:v>0.4846797748333273</c:v>
                </c:pt>
                <c:pt idx="78" formatCode="0.000_ ">
                  <c:v>0.45645413810424351</c:v>
                </c:pt>
                <c:pt idx="79" formatCode="0.000_ ">
                  <c:v>0.42987225626088582</c:v>
                </c:pt>
                <c:pt idx="80" formatCode="0.000_ ">
                  <c:v>0.40483839882947881</c:v>
                </c:pt>
                <c:pt idx="81" formatCode="0.000_ ">
                  <c:v>0.38126241170716874</c:v>
                </c:pt>
                <c:pt idx="82" formatCode="0.000_ ">
                  <c:v>0.35905939204050308</c:v>
                </c:pt>
                <c:pt idx="83" formatCode="0.000_ ">
                  <c:v>0.33814938213573509</c:v>
                </c:pt>
                <c:pt idx="84" formatCode="0.000_ ">
                  <c:v>0.31845708126716382</c:v>
                </c:pt>
                <c:pt idx="85" formatCode="0.000_ ">
                  <c:v>0.29991157432235616</c:v>
                </c:pt>
                <c:pt idx="86" formatCode="0.000_ ">
                  <c:v>0.28244607628977386</c:v>
                </c:pt>
                <c:pt idx="87" formatCode="0.000_ ">
                  <c:v>0.26599769165586229</c:v>
                </c:pt>
                <c:pt idx="88" formatCode="0.000_ ">
                  <c:v>0.25050718783568277</c:v>
                </c:pt>
                <c:pt idx="89" formatCode="0.000_ ">
                  <c:v>0.2359187818141478</c:v>
                </c:pt>
                <c:pt idx="90" formatCode="0.000_ ">
                  <c:v>0.22217993922433574</c:v>
                </c:pt>
                <c:pt idx="91" formatCode="0.000_ ">
                  <c:v>0.20924118513547993</c:v>
                </c:pt>
                <c:pt idx="92" formatCode="0.000_ ">
                  <c:v>0.19705592586641149</c:v>
                </c:pt>
                <c:pt idx="93" formatCode="0.000_ ">
                  <c:v>0.18558028118066669</c:v>
                </c:pt>
                <c:pt idx="94" formatCode="0.000_ ">
                  <c:v>0.17477292625741511</c:v>
                </c:pt>
                <c:pt idx="95" formatCode="0.000_ ">
                  <c:v>0.16459494286796789</c:v>
                </c:pt>
                <c:pt idx="96" formatCode="0.000_ ">
                  <c:v>0.15500967922107806</c:v>
                </c:pt>
                <c:pt idx="97" formatCode="0.000_ ">
                  <c:v>0.14598261797169054</c:v>
                </c:pt>
                <c:pt idx="98" formatCode="0.000_ ">
                  <c:v>0.13748125191735255</c:v>
                </c:pt>
                <c:pt idx="99" formatCode="0.000_ ">
                  <c:v>0.12947496693431243</c:v>
                </c:pt>
                <c:pt idx="100" formatCode="0.000_ ">
                  <c:v>0.12193493173148585</c:v>
                </c:pt>
                <c:pt idx="101" formatCode="0.000_ ">
                  <c:v>0.11483399402509682</c:v>
                </c:pt>
                <c:pt idx="102" formatCode="0.000_ ">
                  <c:v>0.10814658275996394</c:v>
                </c:pt>
                <c:pt idx="103" formatCode="0.000_ ">
                  <c:v>0.10184861602522004</c:v>
                </c:pt>
                <c:pt idx="104" formatCode="0.000_ ">
                  <c:v>9.5917414332783349E-2</c:v>
                </c:pt>
                <c:pt idx="105" formatCode="0.000_ ">
                  <c:v>9.0331618946229764E-2</c:v>
                </c:pt>
                <c:pt idx="106" formatCode="0.000_ ">
                  <c:v>8.5071114965921971E-2</c:v>
                </c:pt>
                <c:pt idx="107" formatCode="0.000_ ">
                  <c:v>8.0116958893383702E-2</c:v>
                </c:pt>
                <c:pt idx="108" formatCode="0.000_ ">
                  <c:v>7.5451310414052064E-2</c:v>
                </c:pt>
                <c:pt idx="109" formatCode="0.000_ ">
                  <c:v>7.1057368152732406E-2</c:v>
                </c:pt>
                <c:pt idx="110" formatCode="0.000_ ">
                  <c:v>6.6919309170394417E-2</c:v>
                </c:pt>
                <c:pt idx="111" formatCode="0.000_ ">
                  <c:v>6.3022231984423027E-2</c:v>
                </c:pt>
                <c:pt idx="112" formatCode="0.000_ ">
                  <c:v>5.9352102907126898E-2</c:v>
                </c:pt>
                <c:pt idx="113" formatCode="0.000_ ">
                  <c:v>5.589570550926222E-2</c:v>
                </c:pt>
                <c:pt idx="114" formatCode="0.000_ ">
                  <c:v>5.2640593026579703E-2</c:v>
                </c:pt>
                <c:pt idx="115" formatCode="0.000_ ">
                  <c:v>4.9575043538005986E-2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A2-4609-B12C-0ECD392E9842}"/>
            </c:ext>
          </c:extLst>
        </c:ser>
        <c:ser>
          <c:idx val="2"/>
          <c:order val="2"/>
          <c:tx>
            <c:strRef>
              <c:f>'Two-comp (iv)'!$E$11</c:f>
              <c:strCache>
                <c:ptCount val="1"/>
                <c:pt idx="0">
                  <c:v>B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'Two-comp (iv)'!$B$12:$B$127</c:f>
              <c:numCache>
                <c:formatCode>General</c:formatCode>
                <c:ptCount val="116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84</c:v>
                </c:pt>
                <c:pt idx="4">
                  <c:v>132</c:v>
                </c:pt>
                <c:pt idx="5">
                  <c:v>192</c:v>
                </c:pt>
                <c:pt idx="6">
                  <c:v>264</c:v>
                </c:pt>
                <c:pt idx="7">
                  <c:v>360</c:v>
                </c:pt>
                <c:pt idx="8">
                  <c:v>480</c:v>
                </c:pt>
                <c:pt idx="15">
                  <c:v>0</c:v>
                </c:pt>
                <c:pt idx="16" formatCode="0.0_ ">
                  <c:v>6</c:v>
                </c:pt>
                <c:pt idx="17" formatCode="0.0_ ">
                  <c:v>12</c:v>
                </c:pt>
                <c:pt idx="18" formatCode="0.0_ ">
                  <c:v>18</c:v>
                </c:pt>
                <c:pt idx="19" formatCode="0.0_ ">
                  <c:v>24</c:v>
                </c:pt>
                <c:pt idx="20" formatCode="0.0_ ">
                  <c:v>30</c:v>
                </c:pt>
                <c:pt idx="21" formatCode="0.0_ ">
                  <c:v>36</c:v>
                </c:pt>
                <c:pt idx="22" formatCode="0.0_ ">
                  <c:v>42</c:v>
                </c:pt>
                <c:pt idx="23" formatCode="0.0_ ">
                  <c:v>48</c:v>
                </c:pt>
                <c:pt idx="24" formatCode="0.0_ ">
                  <c:v>54</c:v>
                </c:pt>
                <c:pt idx="25" formatCode="0.0_ ">
                  <c:v>60</c:v>
                </c:pt>
                <c:pt idx="26" formatCode="0.0_ ">
                  <c:v>66</c:v>
                </c:pt>
                <c:pt idx="27" formatCode="0.0_ ">
                  <c:v>72</c:v>
                </c:pt>
                <c:pt idx="28" formatCode="0.0_ ">
                  <c:v>78</c:v>
                </c:pt>
                <c:pt idx="29" formatCode="0.0_ ">
                  <c:v>84</c:v>
                </c:pt>
                <c:pt idx="30" formatCode="0.0_ ">
                  <c:v>90</c:v>
                </c:pt>
                <c:pt idx="31" formatCode="0.0_ ">
                  <c:v>96</c:v>
                </c:pt>
                <c:pt idx="32" formatCode="0.0_ ">
                  <c:v>102</c:v>
                </c:pt>
                <c:pt idx="33" formatCode="0.0_ ">
                  <c:v>108</c:v>
                </c:pt>
                <c:pt idx="34" formatCode="0.0_ ">
                  <c:v>114</c:v>
                </c:pt>
                <c:pt idx="35" formatCode="0.0_ ">
                  <c:v>120</c:v>
                </c:pt>
                <c:pt idx="36" formatCode="0.0_ ">
                  <c:v>126</c:v>
                </c:pt>
                <c:pt idx="37" formatCode="0.0_ ">
                  <c:v>132</c:v>
                </c:pt>
                <c:pt idx="38" formatCode="0.0_ ">
                  <c:v>138</c:v>
                </c:pt>
                <c:pt idx="39" formatCode="0.0_ ">
                  <c:v>144</c:v>
                </c:pt>
                <c:pt idx="40" formatCode="0.0_ ">
                  <c:v>150</c:v>
                </c:pt>
                <c:pt idx="41" formatCode="0.0_ ">
                  <c:v>156</c:v>
                </c:pt>
                <c:pt idx="42" formatCode="0.0_ ">
                  <c:v>162</c:v>
                </c:pt>
                <c:pt idx="43" formatCode="0.0_ ">
                  <c:v>168</c:v>
                </c:pt>
                <c:pt idx="44" formatCode="0.0_ ">
                  <c:v>174</c:v>
                </c:pt>
                <c:pt idx="45" formatCode="0.0_ ">
                  <c:v>180</c:v>
                </c:pt>
                <c:pt idx="46" formatCode="0.0_ ">
                  <c:v>186</c:v>
                </c:pt>
                <c:pt idx="47" formatCode="0.0_ ">
                  <c:v>192</c:v>
                </c:pt>
                <c:pt idx="48" formatCode="0.0_ ">
                  <c:v>198</c:v>
                </c:pt>
                <c:pt idx="49" formatCode="0.0_ ">
                  <c:v>204</c:v>
                </c:pt>
                <c:pt idx="50" formatCode="0.0_ ">
                  <c:v>210</c:v>
                </c:pt>
                <c:pt idx="51" formatCode="0.0_ ">
                  <c:v>216</c:v>
                </c:pt>
                <c:pt idx="52" formatCode="0.0_ ">
                  <c:v>222</c:v>
                </c:pt>
                <c:pt idx="53" formatCode="0.0_ ">
                  <c:v>228</c:v>
                </c:pt>
                <c:pt idx="54" formatCode="0.0_ ">
                  <c:v>234</c:v>
                </c:pt>
                <c:pt idx="55" formatCode="0.0_ ">
                  <c:v>240</c:v>
                </c:pt>
                <c:pt idx="56" formatCode="0.0_ ">
                  <c:v>246</c:v>
                </c:pt>
                <c:pt idx="57" formatCode="0.0_ ">
                  <c:v>252</c:v>
                </c:pt>
                <c:pt idx="58" formatCode="0.0_ ">
                  <c:v>258</c:v>
                </c:pt>
                <c:pt idx="59" formatCode="0.0_ ">
                  <c:v>264</c:v>
                </c:pt>
                <c:pt idx="60" formatCode="0.0_ ">
                  <c:v>270</c:v>
                </c:pt>
                <c:pt idx="61" formatCode="0.0_ ">
                  <c:v>276</c:v>
                </c:pt>
                <c:pt idx="62" formatCode="0.0_ ">
                  <c:v>282</c:v>
                </c:pt>
                <c:pt idx="63" formatCode="0.0_ ">
                  <c:v>288</c:v>
                </c:pt>
                <c:pt idx="64" formatCode="0.0_ ">
                  <c:v>294</c:v>
                </c:pt>
                <c:pt idx="65" formatCode="0.0_ ">
                  <c:v>300</c:v>
                </c:pt>
                <c:pt idx="66" formatCode="0.0_ ">
                  <c:v>306</c:v>
                </c:pt>
                <c:pt idx="67" formatCode="0.0_ ">
                  <c:v>312</c:v>
                </c:pt>
                <c:pt idx="68" formatCode="0.0_ ">
                  <c:v>318</c:v>
                </c:pt>
                <c:pt idx="69" formatCode="0.0_ ">
                  <c:v>324</c:v>
                </c:pt>
                <c:pt idx="70" formatCode="0.0_ ">
                  <c:v>330</c:v>
                </c:pt>
                <c:pt idx="71" formatCode="0.0_ ">
                  <c:v>336</c:v>
                </c:pt>
                <c:pt idx="72" formatCode="0.0_ ">
                  <c:v>342</c:v>
                </c:pt>
                <c:pt idx="73" formatCode="0.0_ ">
                  <c:v>348</c:v>
                </c:pt>
                <c:pt idx="74" formatCode="0.0_ ">
                  <c:v>354</c:v>
                </c:pt>
                <c:pt idx="75" formatCode="0.0_ ">
                  <c:v>360</c:v>
                </c:pt>
                <c:pt idx="76" formatCode="0.0_ ">
                  <c:v>366</c:v>
                </c:pt>
                <c:pt idx="77" formatCode="0.0_ ">
                  <c:v>372</c:v>
                </c:pt>
                <c:pt idx="78" formatCode="0.0_ ">
                  <c:v>378</c:v>
                </c:pt>
                <c:pt idx="79" formatCode="0.0_ ">
                  <c:v>384</c:v>
                </c:pt>
                <c:pt idx="80" formatCode="0.0_ ">
                  <c:v>390</c:v>
                </c:pt>
                <c:pt idx="81" formatCode="0.0_ ">
                  <c:v>396</c:v>
                </c:pt>
                <c:pt idx="82" formatCode="0.0_ ">
                  <c:v>402</c:v>
                </c:pt>
                <c:pt idx="83" formatCode="0.0_ ">
                  <c:v>408</c:v>
                </c:pt>
                <c:pt idx="84" formatCode="0.0_ ">
                  <c:v>414</c:v>
                </c:pt>
                <c:pt idx="85" formatCode="0.0_ ">
                  <c:v>420</c:v>
                </c:pt>
                <c:pt idx="86" formatCode="0.0_ ">
                  <c:v>426</c:v>
                </c:pt>
                <c:pt idx="87" formatCode="0.0_ ">
                  <c:v>432</c:v>
                </c:pt>
                <c:pt idx="88" formatCode="0.0_ ">
                  <c:v>438</c:v>
                </c:pt>
                <c:pt idx="89" formatCode="0.0_ ">
                  <c:v>444</c:v>
                </c:pt>
                <c:pt idx="90" formatCode="0.0_ ">
                  <c:v>450</c:v>
                </c:pt>
                <c:pt idx="91" formatCode="0.0_ ">
                  <c:v>456</c:v>
                </c:pt>
                <c:pt idx="92" formatCode="0.0_ ">
                  <c:v>462</c:v>
                </c:pt>
                <c:pt idx="93" formatCode="0.0_ ">
                  <c:v>468</c:v>
                </c:pt>
                <c:pt idx="94" formatCode="0.0_ ">
                  <c:v>474</c:v>
                </c:pt>
                <c:pt idx="95" formatCode="0.0_ ">
                  <c:v>480</c:v>
                </c:pt>
                <c:pt idx="96" formatCode="0.0_ ">
                  <c:v>486</c:v>
                </c:pt>
                <c:pt idx="97" formatCode="0.0_ ">
                  <c:v>492</c:v>
                </c:pt>
                <c:pt idx="98" formatCode="0.0_ ">
                  <c:v>498</c:v>
                </c:pt>
                <c:pt idx="99" formatCode="0.0_ ">
                  <c:v>504</c:v>
                </c:pt>
                <c:pt idx="100" formatCode="0.0_ ">
                  <c:v>510</c:v>
                </c:pt>
                <c:pt idx="101" formatCode="0.0_ ">
                  <c:v>516</c:v>
                </c:pt>
                <c:pt idx="102" formatCode="0.0_ ">
                  <c:v>522</c:v>
                </c:pt>
                <c:pt idx="103" formatCode="0.0_ ">
                  <c:v>528</c:v>
                </c:pt>
                <c:pt idx="104" formatCode="0.0_ ">
                  <c:v>534</c:v>
                </c:pt>
                <c:pt idx="105" formatCode="0.0_ ">
                  <c:v>540</c:v>
                </c:pt>
                <c:pt idx="106" formatCode="0.0_ ">
                  <c:v>546</c:v>
                </c:pt>
                <c:pt idx="107" formatCode="0.0_ ">
                  <c:v>552</c:v>
                </c:pt>
                <c:pt idx="108" formatCode="0.0_ ">
                  <c:v>558</c:v>
                </c:pt>
                <c:pt idx="109" formatCode="0.0_ ">
                  <c:v>564</c:v>
                </c:pt>
                <c:pt idx="110" formatCode="0.0_ ">
                  <c:v>570</c:v>
                </c:pt>
                <c:pt idx="111" formatCode="0.0_ ">
                  <c:v>576</c:v>
                </c:pt>
                <c:pt idx="112" formatCode="0.0_ ">
                  <c:v>582</c:v>
                </c:pt>
                <c:pt idx="113" formatCode="0.0_ ">
                  <c:v>588</c:v>
                </c:pt>
                <c:pt idx="114" formatCode="0.0_ ">
                  <c:v>594</c:v>
                </c:pt>
                <c:pt idx="115" formatCode="0.0_ ">
                  <c:v>600</c:v>
                </c:pt>
              </c:numCache>
            </c:numRef>
          </c:xVal>
          <c:yVal>
            <c:numRef>
              <c:f>'Two-comp (iv)'!$E$12:$E$127</c:f>
              <c:numCache>
                <c:formatCode>General</c:formatCode>
                <c:ptCount val="116"/>
                <c:pt idx="15" formatCode="0.000_ ">
                  <c:v>70</c:v>
                </c:pt>
                <c:pt idx="16" formatCode="0.000_ ">
                  <c:v>55.876201705770868</c:v>
                </c:pt>
                <c:pt idx="17" formatCode="0.000_ ">
                  <c:v>45.17899053904447</c:v>
                </c:pt>
                <c:pt idx="18" formatCode="0.000_ ">
                  <c:v>37.03388721525539</c:v>
                </c:pt>
                <c:pt idx="19" formatCode="0.000_ ">
                  <c:v>30.79226781694117</c:v>
                </c:pt>
                <c:pt idx="20" formatCode="0.000_ ">
                  <c:v>25.972872421055847</c:v>
                </c:pt>
                <c:pt idx="21" formatCode="0.000_ ">
                  <c:v>22.218470932499947</c:v>
                </c:pt>
                <c:pt idx="22" formatCode="0.000_ ">
                  <c:v>19.263757808950231</c:v>
                </c:pt>
                <c:pt idx="23" formatCode="0.000_ ">
                  <c:v>16.91156550059344</c:v>
                </c:pt>
                <c:pt idx="24" formatCode="0.000_ ">
                  <c:v>15.015240684467281</c:v>
                </c:pt>
                <c:pt idx="25" formatCode="0.000_ ">
                  <c:v>13.465586140273725</c:v>
                </c:pt>
                <c:pt idx="26" formatCode="0.000_ ">
                  <c:v>12.181185059895983</c:v>
                </c:pt>
                <c:pt idx="27" formatCode="0.000_ ">
                  <c:v>11.101231241564061</c:v>
                </c:pt>
                <c:pt idx="28" formatCode="0.000_ ">
                  <c:v>10.180215798394689</c:v>
                </c:pt>
                <c:pt idx="29" formatCode="0.000_ ">
                  <c:v>9.3839893096054787</c:v>
                </c:pt>
                <c:pt idx="30" formatCode="0.000_ ">
                  <c:v>8.6868430217240977</c:v>
                </c:pt>
                <c:pt idx="31" formatCode="0.000_ ">
                  <c:v>8.0693450719532418</c:v>
                </c:pt>
                <c:pt idx="32" formatCode="0.000_ ">
                  <c:v>7.516736131737348</c:v>
                </c:pt>
                <c:pt idx="33" formatCode="0.000_ ">
                  <c:v>7.0177395600294163</c:v>
                </c:pt>
                <c:pt idx="34" formatCode="0.000_ ">
                  <c:v>6.5636787091996398</c:v>
                </c:pt>
                <c:pt idx="35" formatCode="0.000_ ">
                  <c:v>6.1478218470773607</c:v>
                </c:pt>
                <c:pt idx="36" formatCode="0.000_ ">
                  <c:v>5.7648957688468538</c:v>
                </c:pt>
                <c:pt idx="37" formatCode="0.000_ ">
                  <c:v>5.4107244411944011</c:v>
                </c:pt>
                <c:pt idx="38" formatCode="0.000_ ">
                  <c:v>5.0819603326475553</c:v>
                </c:pt>
                <c:pt idx="39" formatCode="0.000_ ">
                  <c:v>4.775884464061269</c:v>
                </c:pt>
                <c:pt idx="40" formatCode="0.000_ ">
                  <c:v>4.4902574214759881</c:v>
                </c:pt>
                <c:pt idx="41" formatCode="0.000_ ">
                  <c:v>4.2232081729642834</c:v>
                </c:pt>
                <c:pt idx="42" formatCode="0.000_ ">
                  <c:v>3.9731509385762367</c:v>
                </c:pt>
                <c:pt idx="43" formatCode="0.000_ ">
                  <c:v>3.7387228869971421</c:v>
                </c:pt>
                <c:pt idx="44" formatCode="0.000_ ">
                  <c:v>3.5187373028893187</c:v>
                </c:pt>
                <c:pt idx="45" formatCode="0.000_ ">
                  <c:v>3.3121482546360648</c:v>
                </c:pt>
                <c:pt idx="46" formatCode="0.000_ ">
                  <c:v>3.1180238189338545</c:v>
                </c:pt>
                <c:pt idx="47" formatCode="0.000_ ">
                  <c:v>2.9355256794315459</c:v>
                </c:pt>
                <c:pt idx="48" formatCode="0.000_ ">
                  <c:v>2.7638934803206654</c:v>
                </c:pt>
                <c:pt idx="49" formatCode="0.000_ ">
                  <c:v>2.6024327335027246</c:v>
                </c:pt>
                <c:pt idx="50" formatCode="0.000_ ">
                  <c:v>2.4505053875271257</c:v>
                </c:pt>
                <c:pt idx="51" formatCode="0.000_ ">
                  <c:v>2.3075223959318087</c:v>
                </c:pt>
                <c:pt idx="52" formatCode="0.000_ ">
                  <c:v>2.1729377926901519</c:v>
                </c:pt>
                <c:pt idx="53" formatCode="0.000_ ">
                  <c:v>2.0462439085528783</c:v>
                </c:pt>
                <c:pt idx="54" formatCode="0.000_ ">
                  <c:v>1.9269674555678986</c:v>
                </c:pt>
                <c:pt idx="55" formatCode="0.000_ ">
                  <c:v>1.8146662764059167</c:v>
                </c:pt>
                <c:pt idx="56" formatCode="0.000_ ">
                  <c:v>1.7089266065695787</c:v>
                </c:pt>
                <c:pt idx="57" formatCode="0.000_ ">
                  <c:v>1.6093607357523558</c:v>
                </c:pt>
                <c:pt idx="58" formatCode="0.000_ ">
                  <c:v>1.515604982973203</c:v>
                </c:pt>
                <c:pt idx="59" formatCode="0.000_ ">
                  <c:v>1.4273179211876001</c:v>
                </c:pt>
                <c:pt idx="60" formatCode="0.000_ ">
                  <c:v>1.3441788027493142</c:v>
                </c:pt>
                <c:pt idx="61" formatCode="0.000_ ">
                  <c:v>1.2658861487663642</c:v>
                </c:pt>
                <c:pt idx="62" formatCode="0.000_ ">
                  <c:v>1.192156474093748</c:v>
                </c:pt>
                <c:pt idx="63" formatCode="0.000_ ">
                  <c:v>1.1227231262011379</c:v>
                </c:pt>
                <c:pt idx="64" formatCode="0.000_ ">
                  <c:v>1.0573352210140867</c:v>
                </c:pt>
                <c:pt idx="65" formatCode="0.000_ ">
                  <c:v>0.99575666247330397</c:v>
                </c:pt>
                <c:pt idx="66" formatCode="0.000_ ">
                  <c:v>0.93776523530040856</c:v>
                </c:pt>
                <c:pt idx="67" formatCode="0.000_ ">
                  <c:v>0.88315176253150718</c:v>
                </c:pt>
                <c:pt idx="68" formatCode="0.000_ ">
                  <c:v>0.83171932095358125</c:v>
                </c:pt>
                <c:pt idx="69" formatCode="0.000_ ">
                  <c:v>0.78328250878015859</c:v>
                </c:pt>
                <c:pt idx="70" formatCode="0.000_ ">
                  <c:v>0.73766676082648797</c:v>
                </c:pt>
                <c:pt idx="71" formatCode="0.000_ ">
                  <c:v>0.69470770716044539</c:v>
                </c:pt>
                <c:pt idx="72" formatCode="0.000_ ">
                  <c:v>0.65425057176567447</c:v>
                </c:pt>
                <c:pt idx="73" formatCode="0.000_ ">
                  <c:v>0.61614960819664266</c:v>
                </c:pt>
                <c:pt idx="74" formatCode="0.000_ ">
                  <c:v>0.58026756956005598</c:v>
                </c:pt>
                <c:pt idx="75" formatCode="0.000_ ">
                  <c:v>0.54647521044483838</c:v>
                </c:pt>
                <c:pt idx="76" formatCode="0.000_ ">
                  <c:v>0.51465081865952356</c:v>
                </c:pt>
                <c:pt idx="77" formatCode="0.000_ ">
                  <c:v>0.4846797748333273</c:v>
                </c:pt>
                <c:pt idx="78" formatCode="0.000_ ">
                  <c:v>0.45645413810424351</c:v>
                </c:pt>
                <c:pt idx="79" formatCode="0.000_ ">
                  <c:v>0.42987225626088582</c:v>
                </c:pt>
                <c:pt idx="80" formatCode="0.000_ ">
                  <c:v>0.40483839882947881</c:v>
                </c:pt>
                <c:pt idx="81" formatCode="0.000_ ">
                  <c:v>0.38126241170716874</c:v>
                </c:pt>
                <c:pt idx="82" formatCode="0.000_ ">
                  <c:v>0.35905939204050308</c:v>
                </c:pt>
                <c:pt idx="83" formatCode="0.000_ ">
                  <c:v>0.33814938213573509</c:v>
                </c:pt>
                <c:pt idx="84" formatCode="0.000_ ">
                  <c:v>0.31845708126716382</c:v>
                </c:pt>
                <c:pt idx="85" formatCode="0.000_ ">
                  <c:v>0.29991157432235616</c:v>
                </c:pt>
                <c:pt idx="86" formatCode="0.000_ ">
                  <c:v>0.28244607628977386</c:v>
                </c:pt>
                <c:pt idx="87" formatCode="0.000_ ">
                  <c:v>0.26599769165586229</c:v>
                </c:pt>
                <c:pt idx="88" formatCode="0.000_ ">
                  <c:v>0.25050718783568277</c:v>
                </c:pt>
                <c:pt idx="89" formatCode="0.000_ ">
                  <c:v>0.2359187818141478</c:v>
                </c:pt>
                <c:pt idx="90" formatCode="0.000_ ">
                  <c:v>0.22217993922433574</c:v>
                </c:pt>
                <c:pt idx="91" formatCode="0.000_ ">
                  <c:v>0.20924118513547993</c:v>
                </c:pt>
                <c:pt idx="92" formatCode="0.000_ ">
                  <c:v>0.19705592586641149</c:v>
                </c:pt>
                <c:pt idx="93" formatCode="0.000_ ">
                  <c:v>0.18558028118066669</c:v>
                </c:pt>
                <c:pt idx="94" formatCode="0.000_ ">
                  <c:v>0.17477292625741511</c:v>
                </c:pt>
                <c:pt idx="95" formatCode="0.000_ ">
                  <c:v>0.16459494286796789</c:v>
                </c:pt>
                <c:pt idx="96" formatCode="0.000_ ">
                  <c:v>0.15500967922107806</c:v>
                </c:pt>
                <c:pt idx="97" formatCode="0.000_ ">
                  <c:v>0.14598261797169054</c:v>
                </c:pt>
                <c:pt idx="98" formatCode="0.000_ ">
                  <c:v>0.13748125191735255</c:v>
                </c:pt>
                <c:pt idx="99" formatCode="0.000_ ">
                  <c:v>0.12947496693431243</c:v>
                </c:pt>
                <c:pt idx="100" formatCode="0.000_ ">
                  <c:v>0.12193493173148585</c:v>
                </c:pt>
                <c:pt idx="101" formatCode="0.000_ ">
                  <c:v>0.11483399402509682</c:v>
                </c:pt>
                <c:pt idx="102" formatCode="0.000_ ">
                  <c:v>0.10814658275996394</c:v>
                </c:pt>
                <c:pt idx="103" formatCode="0.000_ ">
                  <c:v>0.10184861602522004</c:v>
                </c:pt>
                <c:pt idx="104" formatCode="0.000_ ">
                  <c:v>9.5917414332783349E-2</c:v>
                </c:pt>
                <c:pt idx="105" formatCode="0.000_ ">
                  <c:v>9.0331618946229764E-2</c:v>
                </c:pt>
                <c:pt idx="106" formatCode="0.000_ ">
                  <c:v>8.5071114965921971E-2</c:v>
                </c:pt>
                <c:pt idx="107" formatCode="0.000_ ">
                  <c:v>8.0116958893383702E-2</c:v>
                </c:pt>
                <c:pt idx="108" formatCode="0.000_ ">
                  <c:v>7.5451310414052064E-2</c:v>
                </c:pt>
                <c:pt idx="109" formatCode="0.000_ ">
                  <c:v>7.1057368152732406E-2</c:v>
                </c:pt>
                <c:pt idx="110" formatCode="0.000_ ">
                  <c:v>6.6919309170394417E-2</c:v>
                </c:pt>
                <c:pt idx="111" formatCode="0.000_ ">
                  <c:v>6.3022231984423027E-2</c:v>
                </c:pt>
                <c:pt idx="112" formatCode="0.000_ ">
                  <c:v>5.9352102907126898E-2</c:v>
                </c:pt>
                <c:pt idx="113" formatCode="0.000_ ">
                  <c:v>5.589570550926222E-2</c:v>
                </c:pt>
                <c:pt idx="114" formatCode="0.000_ ">
                  <c:v>5.2640593026579703E-2</c:v>
                </c:pt>
                <c:pt idx="115" formatCode="0.000_ ">
                  <c:v>4.9575043538005986E-2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A2-4609-B12C-0ECD392E9842}"/>
            </c:ext>
          </c:extLst>
        </c:ser>
        <c:ser>
          <c:idx val="3"/>
          <c:order val="3"/>
          <c:tx>
            <c:strRef>
              <c:f>'Two-comp (iv)'!$F$11</c:f>
              <c:strCache>
                <c:ptCount val="1"/>
                <c:pt idx="0">
                  <c:v>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'Two-comp (iv)'!$B$12:$B$127</c:f>
              <c:numCache>
                <c:formatCode>General</c:formatCode>
                <c:ptCount val="116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84</c:v>
                </c:pt>
                <c:pt idx="4">
                  <c:v>132</c:v>
                </c:pt>
                <c:pt idx="5">
                  <c:v>192</c:v>
                </c:pt>
                <c:pt idx="6">
                  <c:v>264</c:v>
                </c:pt>
                <c:pt idx="7">
                  <c:v>360</c:v>
                </c:pt>
                <c:pt idx="8">
                  <c:v>480</c:v>
                </c:pt>
                <c:pt idx="15">
                  <c:v>0</c:v>
                </c:pt>
                <c:pt idx="16" formatCode="0.0_ ">
                  <c:v>6</c:v>
                </c:pt>
                <c:pt idx="17" formatCode="0.0_ ">
                  <c:v>12</c:v>
                </c:pt>
                <c:pt idx="18" formatCode="0.0_ ">
                  <c:v>18</c:v>
                </c:pt>
                <c:pt idx="19" formatCode="0.0_ ">
                  <c:v>24</c:v>
                </c:pt>
                <c:pt idx="20" formatCode="0.0_ ">
                  <c:v>30</c:v>
                </c:pt>
                <c:pt idx="21" formatCode="0.0_ ">
                  <c:v>36</c:v>
                </c:pt>
                <c:pt idx="22" formatCode="0.0_ ">
                  <c:v>42</c:v>
                </c:pt>
                <c:pt idx="23" formatCode="0.0_ ">
                  <c:v>48</c:v>
                </c:pt>
                <c:pt idx="24" formatCode="0.0_ ">
                  <c:v>54</c:v>
                </c:pt>
                <c:pt idx="25" formatCode="0.0_ ">
                  <c:v>60</c:v>
                </c:pt>
                <c:pt idx="26" formatCode="0.0_ ">
                  <c:v>66</c:v>
                </c:pt>
                <c:pt idx="27" formatCode="0.0_ ">
                  <c:v>72</c:v>
                </c:pt>
                <c:pt idx="28" formatCode="0.0_ ">
                  <c:v>78</c:v>
                </c:pt>
                <c:pt idx="29" formatCode="0.0_ ">
                  <c:v>84</c:v>
                </c:pt>
                <c:pt idx="30" formatCode="0.0_ ">
                  <c:v>90</c:v>
                </c:pt>
                <c:pt idx="31" formatCode="0.0_ ">
                  <c:v>96</c:v>
                </c:pt>
                <c:pt idx="32" formatCode="0.0_ ">
                  <c:v>102</c:v>
                </c:pt>
                <c:pt idx="33" formatCode="0.0_ ">
                  <c:v>108</c:v>
                </c:pt>
                <c:pt idx="34" formatCode="0.0_ ">
                  <c:v>114</c:v>
                </c:pt>
                <c:pt idx="35" formatCode="0.0_ ">
                  <c:v>120</c:v>
                </c:pt>
                <c:pt idx="36" formatCode="0.0_ ">
                  <c:v>126</c:v>
                </c:pt>
                <c:pt idx="37" formatCode="0.0_ ">
                  <c:v>132</c:v>
                </c:pt>
                <c:pt idx="38" formatCode="0.0_ ">
                  <c:v>138</c:v>
                </c:pt>
                <c:pt idx="39" formatCode="0.0_ ">
                  <c:v>144</c:v>
                </c:pt>
                <c:pt idx="40" formatCode="0.0_ ">
                  <c:v>150</c:v>
                </c:pt>
                <c:pt idx="41" formatCode="0.0_ ">
                  <c:v>156</c:v>
                </c:pt>
                <c:pt idx="42" formatCode="0.0_ ">
                  <c:v>162</c:v>
                </c:pt>
                <c:pt idx="43" formatCode="0.0_ ">
                  <c:v>168</c:v>
                </c:pt>
                <c:pt idx="44" formatCode="0.0_ ">
                  <c:v>174</c:v>
                </c:pt>
                <c:pt idx="45" formatCode="0.0_ ">
                  <c:v>180</c:v>
                </c:pt>
                <c:pt idx="46" formatCode="0.0_ ">
                  <c:v>186</c:v>
                </c:pt>
                <c:pt idx="47" formatCode="0.0_ ">
                  <c:v>192</c:v>
                </c:pt>
                <c:pt idx="48" formatCode="0.0_ ">
                  <c:v>198</c:v>
                </c:pt>
                <c:pt idx="49" formatCode="0.0_ ">
                  <c:v>204</c:v>
                </c:pt>
                <c:pt idx="50" formatCode="0.0_ ">
                  <c:v>210</c:v>
                </c:pt>
                <c:pt idx="51" formatCode="0.0_ ">
                  <c:v>216</c:v>
                </c:pt>
                <c:pt idx="52" formatCode="0.0_ ">
                  <c:v>222</c:v>
                </c:pt>
                <c:pt idx="53" formatCode="0.0_ ">
                  <c:v>228</c:v>
                </c:pt>
                <c:pt idx="54" formatCode="0.0_ ">
                  <c:v>234</c:v>
                </c:pt>
                <c:pt idx="55" formatCode="0.0_ ">
                  <c:v>240</c:v>
                </c:pt>
                <c:pt idx="56" formatCode="0.0_ ">
                  <c:v>246</c:v>
                </c:pt>
                <c:pt idx="57" formatCode="0.0_ ">
                  <c:v>252</c:v>
                </c:pt>
                <c:pt idx="58" formatCode="0.0_ ">
                  <c:v>258</c:v>
                </c:pt>
                <c:pt idx="59" formatCode="0.0_ ">
                  <c:v>264</c:v>
                </c:pt>
                <c:pt idx="60" formatCode="0.0_ ">
                  <c:v>270</c:v>
                </c:pt>
                <c:pt idx="61" formatCode="0.0_ ">
                  <c:v>276</c:v>
                </c:pt>
                <c:pt idx="62" formatCode="0.0_ ">
                  <c:v>282</c:v>
                </c:pt>
                <c:pt idx="63" formatCode="0.0_ ">
                  <c:v>288</c:v>
                </c:pt>
                <c:pt idx="64" formatCode="0.0_ ">
                  <c:v>294</c:v>
                </c:pt>
                <c:pt idx="65" formatCode="0.0_ ">
                  <c:v>300</c:v>
                </c:pt>
                <c:pt idx="66" formatCode="0.0_ ">
                  <c:v>306</c:v>
                </c:pt>
                <c:pt idx="67" formatCode="0.0_ ">
                  <c:v>312</c:v>
                </c:pt>
                <c:pt idx="68" formatCode="0.0_ ">
                  <c:v>318</c:v>
                </c:pt>
                <c:pt idx="69" formatCode="0.0_ ">
                  <c:v>324</c:v>
                </c:pt>
                <c:pt idx="70" formatCode="0.0_ ">
                  <c:v>330</c:v>
                </c:pt>
                <c:pt idx="71" formatCode="0.0_ ">
                  <c:v>336</c:v>
                </c:pt>
                <c:pt idx="72" formatCode="0.0_ ">
                  <c:v>342</c:v>
                </c:pt>
                <c:pt idx="73" formatCode="0.0_ ">
                  <c:v>348</c:v>
                </c:pt>
                <c:pt idx="74" formatCode="0.0_ ">
                  <c:v>354</c:v>
                </c:pt>
                <c:pt idx="75" formatCode="0.0_ ">
                  <c:v>360</c:v>
                </c:pt>
                <c:pt idx="76" formatCode="0.0_ ">
                  <c:v>366</c:v>
                </c:pt>
                <c:pt idx="77" formatCode="0.0_ ">
                  <c:v>372</c:v>
                </c:pt>
                <c:pt idx="78" formatCode="0.0_ ">
                  <c:v>378</c:v>
                </c:pt>
                <c:pt idx="79" formatCode="0.0_ ">
                  <c:v>384</c:v>
                </c:pt>
                <c:pt idx="80" formatCode="0.0_ ">
                  <c:v>390</c:v>
                </c:pt>
                <c:pt idx="81" formatCode="0.0_ ">
                  <c:v>396</c:v>
                </c:pt>
                <c:pt idx="82" formatCode="0.0_ ">
                  <c:v>402</c:v>
                </c:pt>
                <c:pt idx="83" formatCode="0.0_ ">
                  <c:v>408</c:v>
                </c:pt>
                <c:pt idx="84" formatCode="0.0_ ">
                  <c:v>414</c:v>
                </c:pt>
                <c:pt idx="85" formatCode="0.0_ ">
                  <c:v>420</c:v>
                </c:pt>
                <c:pt idx="86" formatCode="0.0_ ">
                  <c:v>426</c:v>
                </c:pt>
                <c:pt idx="87" formatCode="0.0_ ">
                  <c:v>432</c:v>
                </c:pt>
                <c:pt idx="88" formatCode="0.0_ ">
                  <c:v>438</c:v>
                </c:pt>
                <c:pt idx="89" formatCode="0.0_ ">
                  <c:v>444</c:v>
                </c:pt>
                <c:pt idx="90" formatCode="0.0_ ">
                  <c:v>450</c:v>
                </c:pt>
                <c:pt idx="91" formatCode="0.0_ ">
                  <c:v>456</c:v>
                </c:pt>
                <c:pt idx="92" formatCode="0.0_ ">
                  <c:v>462</c:v>
                </c:pt>
                <c:pt idx="93" formatCode="0.0_ ">
                  <c:v>468</c:v>
                </c:pt>
                <c:pt idx="94" formatCode="0.0_ ">
                  <c:v>474</c:v>
                </c:pt>
                <c:pt idx="95" formatCode="0.0_ ">
                  <c:v>480</c:v>
                </c:pt>
                <c:pt idx="96" formatCode="0.0_ ">
                  <c:v>486</c:v>
                </c:pt>
                <c:pt idx="97" formatCode="0.0_ ">
                  <c:v>492</c:v>
                </c:pt>
                <c:pt idx="98" formatCode="0.0_ ">
                  <c:v>498</c:v>
                </c:pt>
                <c:pt idx="99" formatCode="0.0_ ">
                  <c:v>504</c:v>
                </c:pt>
                <c:pt idx="100" formatCode="0.0_ ">
                  <c:v>510</c:v>
                </c:pt>
                <c:pt idx="101" formatCode="0.0_ ">
                  <c:v>516</c:v>
                </c:pt>
                <c:pt idx="102" formatCode="0.0_ ">
                  <c:v>522</c:v>
                </c:pt>
                <c:pt idx="103" formatCode="0.0_ ">
                  <c:v>528</c:v>
                </c:pt>
                <c:pt idx="104" formatCode="0.0_ ">
                  <c:v>534</c:v>
                </c:pt>
                <c:pt idx="105" formatCode="0.0_ ">
                  <c:v>540</c:v>
                </c:pt>
                <c:pt idx="106" formatCode="0.0_ ">
                  <c:v>546</c:v>
                </c:pt>
                <c:pt idx="107" formatCode="0.0_ ">
                  <c:v>552</c:v>
                </c:pt>
                <c:pt idx="108" formatCode="0.0_ ">
                  <c:v>558</c:v>
                </c:pt>
                <c:pt idx="109" formatCode="0.0_ ">
                  <c:v>564</c:v>
                </c:pt>
                <c:pt idx="110" formatCode="0.0_ ">
                  <c:v>570</c:v>
                </c:pt>
                <c:pt idx="111" formatCode="0.0_ ">
                  <c:v>576</c:v>
                </c:pt>
                <c:pt idx="112" formatCode="0.0_ ">
                  <c:v>582</c:v>
                </c:pt>
                <c:pt idx="113" formatCode="0.0_ ">
                  <c:v>588</c:v>
                </c:pt>
                <c:pt idx="114" formatCode="0.0_ ">
                  <c:v>594</c:v>
                </c:pt>
                <c:pt idx="115" formatCode="0.0_ ">
                  <c:v>600</c:v>
                </c:pt>
              </c:numCache>
            </c:numRef>
          </c:xVal>
          <c:yVal>
            <c:numRef>
              <c:f>'Two-comp (iv)'!$F$12:$F$127</c:f>
              <c:numCache>
                <c:formatCode>General</c:formatCode>
                <c:ptCount val="116"/>
                <c:pt idx="15" formatCode="0.000_ ">
                  <c:v>70</c:v>
                </c:pt>
                <c:pt idx="16" formatCode="0.000_ ">
                  <c:v>55.876201705770868</c:v>
                </c:pt>
                <c:pt idx="17" formatCode="0.000_ ">
                  <c:v>45.17899053904447</c:v>
                </c:pt>
                <c:pt idx="18" formatCode="0.000_ ">
                  <c:v>37.03388721525539</c:v>
                </c:pt>
                <c:pt idx="19" formatCode="0.000_ ">
                  <c:v>30.79226781694117</c:v>
                </c:pt>
                <c:pt idx="20" formatCode="0.000_ ">
                  <c:v>25.972872421055847</c:v>
                </c:pt>
                <c:pt idx="21" formatCode="0.000_ ">
                  <c:v>22.218470932499947</c:v>
                </c:pt>
                <c:pt idx="22" formatCode="0.000_ ">
                  <c:v>19.263757808950231</c:v>
                </c:pt>
                <c:pt idx="23" formatCode="0.000_ ">
                  <c:v>16.91156550059344</c:v>
                </c:pt>
                <c:pt idx="24" formatCode="0.000_ ">
                  <c:v>15.015240684467281</c:v>
                </c:pt>
                <c:pt idx="25" formatCode="0.000_ ">
                  <c:v>13.465586140273725</c:v>
                </c:pt>
                <c:pt idx="26" formatCode="0.000_ ">
                  <c:v>12.181185059895983</c:v>
                </c:pt>
                <c:pt idx="27" formatCode="0.000_ ">
                  <c:v>11.101231241564061</c:v>
                </c:pt>
                <c:pt idx="28" formatCode="0.000_ ">
                  <c:v>10.180215798394689</c:v>
                </c:pt>
                <c:pt idx="29" formatCode="0.000_ ">
                  <c:v>9.3839893096054787</c:v>
                </c:pt>
                <c:pt idx="30" formatCode="0.000_ ">
                  <c:v>8.6868430217240977</c:v>
                </c:pt>
                <c:pt idx="31" formatCode="0.000_ ">
                  <c:v>8.0693450719532418</c:v>
                </c:pt>
                <c:pt idx="32" formatCode="0.000_ ">
                  <c:v>7.516736131737348</c:v>
                </c:pt>
                <c:pt idx="33" formatCode="0.000_ ">
                  <c:v>7.0177395600294163</c:v>
                </c:pt>
                <c:pt idx="34" formatCode="0.000_ ">
                  <c:v>6.5636787091996398</c:v>
                </c:pt>
                <c:pt idx="35" formatCode="0.000_ ">
                  <c:v>6.1478218470773607</c:v>
                </c:pt>
                <c:pt idx="36" formatCode="0.000_ ">
                  <c:v>5.7648957688468538</c:v>
                </c:pt>
                <c:pt idx="37" formatCode="0.000_ ">
                  <c:v>5.4107244411944011</c:v>
                </c:pt>
                <c:pt idx="38" formatCode="0.000_ ">
                  <c:v>5.0819603326475553</c:v>
                </c:pt>
                <c:pt idx="39" formatCode="0.000_ ">
                  <c:v>4.775884464061269</c:v>
                </c:pt>
                <c:pt idx="40" formatCode="0.000_ ">
                  <c:v>4.4902574214759881</c:v>
                </c:pt>
                <c:pt idx="41" formatCode="0.000_ ">
                  <c:v>4.2232081729642834</c:v>
                </c:pt>
                <c:pt idx="42" formatCode="0.000_ ">
                  <c:v>3.9731509385762367</c:v>
                </c:pt>
                <c:pt idx="43" formatCode="0.000_ ">
                  <c:v>3.7387228869971421</c:v>
                </c:pt>
                <c:pt idx="44" formatCode="0.000_ ">
                  <c:v>3.5187373028893187</c:v>
                </c:pt>
                <c:pt idx="45" formatCode="0.000_ ">
                  <c:v>3.3121482546360648</c:v>
                </c:pt>
                <c:pt idx="46" formatCode="0.000_ ">
                  <c:v>3.1180238189338545</c:v>
                </c:pt>
                <c:pt idx="47" formatCode="0.000_ ">
                  <c:v>2.9355256794315459</c:v>
                </c:pt>
                <c:pt idx="48" formatCode="0.000_ ">
                  <c:v>2.7638934803206654</c:v>
                </c:pt>
                <c:pt idx="49" formatCode="0.000_ ">
                  <c:v>2.6024327335027246</c:v>
                </c:pt>
                <c:pt idx="50" formatCode="0.000_ ">
                  <c:v>2.4505053875271257</c:v>
                </c:pt>
                <c:pt idx="51" formatCode="0.000_ ">
                  <c:v>2.3075223959318087</c:v>
                </c:pt>
                <c:pt idx="52" formatCode="0.000_ ">
                  <c:v>2.1729377926901519</c:v>
                </c:pt>
                <c:pt idx="53" formatCode="0.000_ ">
                  <c:v>2.0462439085528783</c:v>
                </c:pt>
                <c:pt idx="54" formatCode="0.000_ ">
                  <c:v>1.9269674555678986</c:v>
                </c:pt>
                <c:pt idx="55" formatCode="0.000_ ">
                  <c:v>1.8146662764059167</c:v>
                </c:pt>
                <c:pt idx="56" formatCode="0.000_ ">
                  <c:v>1.7089266065695787</c:v>
                </c:pt>
                <c:pt idx="57" formatCode="0.000_ ">
                  <c:v>1.6093607357523558</c:v>
                </c:pt>
                <c:pt idx="58" formatCode="0.000_ ">
                  <c:v>1.515604982973203</c:v>
                </c:pt>
                <c:pt idx="59" formatCode="0.000_ ">
                  <c:v>1.4273179211876001</c:v>
                </c:pt>
                <c:pt idx="60" formatCode="0.000_ ">
                  <c:v>1.3441788027493142</c:v>
                </c:pt>
                <c:pt idx="61" formatCode="0.000_ ">
                  <c:v>1.2658861487663642</c:v>
                </c:pt>
                <c:pt idx="62" formatCode="0.000_ ">
                  <c:v>1.192156474093748</c:v>
                </c:pt>
                <c:pt idx="63" formatCode="0.000_ ">
                  <c:v>1.1227231262011379</c:v>
                </c:pt>
                <c:pt idx="64" formatCode="0.000_ ">
                  <c:v>1.0573352210140867</c:v>
                </c:pt>
                <c:pt idx="65" formatCode="0.000_ ">
                  <c:v>0.99575666247330397</c:v>
                </c:pt>
                <c:pt idx="66" formatCode="0.000_ ">
                  <c:v>0.93776523530040856</c:v>
                </c:pt>
                <c:pt idx="67" formatCode="0.000_ ">
                  <c:v>0.88315176253150718</c:v>
                </c:pt>
                <c:pt idx="68" formatCode="0.000_ ">
                  <c:v>0.83171932095358125</c:v>
                </c:pt>
                <c:pt idx="69" formatCode="0.000_ ">
                  <c:v>0.78328250878015859</c:v>
                </c:pt>
                <c:pt idx="70" formatCode="0.000_ ">
                  <c:v>0.73766676082648797</c:v>
                </c:pt>
                <c:pt idx="71" formatCode="0.000_ ">
                  <c:v>0.69470770716044539</c:v>
                </c:pt>
                <c:pt idx="72" formatCode="0.000_ ">
                  <c:v>0.65425057176567447</c:v>
                </c:pt>
                <c:pt idx="73" formatCode="0.000_ ">
                  <c:v>0.61614960819664266</c:v>
                </c:pt>
                <c:pt idx="74" formatCode="0.000_ ">
                  <c:v>0.58026756956005598</c:v>
                </c:pt>
                <c:pt idx="75" formatCode="0.000_ ">
                  <c:v>0.54647521044483838</c:v>
                </c:pt>
                <c:pt idx="76" formatCode="0.000_ ">
                  <c:v>0.51465081865952356</c:v>
                </c:pt>
                <c:pt idx="77" formatCode="0.000_ ">
                  <c:v>0.4846797748333273</c:v>
                </c:pt>
                <c:pt idx="78" formatCode="0.000_ ">
                  <c:v>0.45645413810424351</c:v>
                </c:pt>
                <c:pt idx="79" formatCode="0.000_ ">
                  <c:v>0.42987225626088582</c:v>
                </c:pt>
                <c:pt idx="80" formatCode="0.000_ ">
                  <c:v>0.40483839882947881</c:v>
                </c:pt>
                <c:pt idx="81" formatCode="0.000_ ">
                  <c:v>0.38126241170716874</c:v>
                </c:pt>
                <c:pt idx="82" formatCode="0.000_ ">
                  <c:v>0.35905939204050308</c:v>
                </c:pt>
                <c:pt idx="83" formatCode="0.000_ ">
                  <c:v>0.33814938213573509</c:v>
                </c:pt>
                <c:pt idx="84" formatCode="0.000_ ">
                  <c:v>0.31845708126716382</c:v>
                </c:pt>
                <c:pt idx="85" formatCode="0.000_ ">
                  <c:v>0.29991157432235616</c:v>
                </c:pt>
                <c:pt idx="86" formatCode="0.000_ ">
                  <c:v>0.28244607628977386</c:v>
                </c:pt>
                <c:pt idx="87" formatCode="0.000_ ">
                  <c:v>0.26599769165586229</c:v>
                </c:pt>
                <c:pt idx="88" formatCode="0.000_ ">
                  <c:v>0.25050718783568277</c:v>
                </c:pt>
                <c:pt idx="89" formatCode="0.000_ ">
                  <c:v>0.2359187818141478</c:v>
                </c:pt>
                <c:pt idx="90" formatCode="0.000_ ">
                  <c:v>0.22217993922433574</c:v>
                </c:pt>
                <c:pt idx="91" formatCode="0.000_ ">
                  <c:v>0.20924118513547993</c:v>
                </c:pt>
                <c:pt idx="92" formatCode="0.000_ ">
                  <c:v>0.19705592586641149</c:v>
                </c:pt>
                <c:pt idx="93" formatCode="0.000_ ">
                  <c:v>0.18558028118066669</c:v>
                </c:pt>
                <c:pt idx="94" formatCode="0.000_ ">
                  <c:v>0.17477292625741511</c:v>
                </c:pt>
                <c:pt idx="95" formatCode="0.000_ ">
                  <c:v>0.16459494286796789</c:v>
                </c:pt>
                <c:pt idx="96" formatCode="0.000_ ">
                  <c:v>0.15500967922107806</c:v>
                </c:pt>
                <c:pt idx="97" formatCode="0.000_ ">
                  <c:v>0.14598261797169054</c:v>
                </c:pt>
                <c:pt idx="98" formatCode="0.000_ ">
                  <c:v>0.13748125191735255</c:v>
                </c:pt>
                <c:pt idx="99" formatCode="0.000_ ">
                  <c:v>0.12947496693431243</c:v>
                </c:pt>
                <c:pt idx="100" formatCode="0.000_ ">
                  <c:v>0.12193493173148585</c:v>
                </c:pt>
                <c:pt idx="101" formatCode="0.000_ ">
                  <c:v>0.11483399402509682</c:v>
                </c:pt>
                <c:pt idx="102" formatCode="0.000_ ">
                  <c:v>0.10814658275996394</c:v>
                </c:pt>
                <c:pt idx="103" formatCode="0.000_ ">
                  <c:v>0.10184861602522004</c:v>
                </c:pt>
                <c:pt idx="104" formatCode="0.000_ ">
                  <c:v>9.5917414332783349E-2</c:v>
                </c:pt>
                <c:pt idx="105" formatCode="0.000_ ">
                  <c:v>9.0331618946229764E-2</c:v>
                </c:pt>
                <c:pt idx="106" formatCode="0.000_ ">
                  <c:v>8.5071114965921971E-2</c:v>
                </c:pt>
                <c:pt idx="107" formatCode="0.000_ ">
                  <c:v>8.0116958893383702E-2</c:v>
                </c:pt>
                <c:pt idx="108" formatCode="0.000_ ">
                  <c:v>7.5451310414052064E-2</c:v>
                </c:pt>
                <c:pt idx="109" formatCode="0.000_ ">
                  <c:v>7.1057368152732406E-2</c:v>
                </c:pt>
                <c:pt idx="110" formatCode="0.000_ ">
                  <c:v>6.6919309170394417E-2</c:v>
                </c:pt>
                <c:pt idx="111" formatCode="0.000_ ">
                  <c:v>6.3022231984423027E-2</c:v>
                </c:pt>
                <c:pt idx="112" formatCode="0.000_ ">
                  <c:v>5.9352102907126898E-2</c:v>
                </c:pt>
                <c:pt idx="113" formatCode="0.000_ ">
                  <c:v>5.589570550926222E-2</c:v>
                </c:pt>
                <c:pt idx="114" formatCode="0.000_ ">
                  <c:v>5.2640593026579703E-2</c:v>
                </c:pt>
                <c:pt idx="115" formatCode="0.000_ ">
                  <c:v>4.9575043538005986E-2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A2-4609-B12C-0ECD392E9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96448"/>
        <c:axId val="143114624"/>
      </c:scatterChart>
      <c:valAx>
        <c:axId val="143096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114624"/>
        <c:crosses val="autoZero"/>
        <c:crossBetween val="midCat"/>
      </c:valAx>
      <c:valAx>
        <c:axId val="1431146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43096448"/>
        <c:crosses val="autoZero"/>
        <c:crossBetween val="midCat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12389380530977"/>
          <c:y val="0.28346456692913385"/>
          <c:w val="0.21460176991150443"/>
          <c:h val="0.366141732283464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5663716814159"/>
          <c:y val="0.11290322580645161"/>
          <c:w val="0.61725663716814161"/>
          <c:h val="0.778225806451612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'Two-comp (iv)'!$C$11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'Two-comp (iv)'!$G$12:$G$26</c:f>
                <c:numCache>
                  <c:formatCode>General</c:formatCode>
                  <c:ptCount val="15"/>
                  <c:pt idx="0">
                    <c:v>5</c:v>
                  </c:pt>
                  <c:pt idx="1">
                    <c:v>4</c:v>
                  </c:pt>
                  <c:pt idx="2">
                    <c:v>3</c:v>
                  </c:pt>
                  <c:pt idx="3">
                    <c:v>2</c:v>
                  </c:pt>
                  <c:pt idx="4">
                    <c:v>1.5</c:v>
                  </c:pt>
                  <c:pt idx="5">
                    <c:v>1</c:v>
                  </c:pt>
                  <c:pt idx="6">
                    <c:v>0.4</c:v>
                  </c:pt>
                  <c:pt idx="7">
                    <c:v>0.1</c:v>
                  </c:pt>
                  <c:pt idx="8">
                    <c:v>0.05</c:v>
                  </c:pt>
                </c:numCache>
              </c:numRef>
            </c:plus>
            <c:minus>
              <c:numRef>
                <c:f>'Two-comp (iv)'!$G$12:$G$26</c:f>
                <c:numCache>
                  <c:formatCode>General</c:formatCode>
                  <c:ptCount val="15"/>
                  <c:pt idx="0">
                    <c:v>5</c:v>
                  </c:pt>
                  <c:pt idx="1">
                    <c:v>4</c:v>
                  </c:pt>
                  <c:pt idx="2">
                    <c:v>3</c:v>
                  </c:pt>
                  <c:pt idx="3">
                    <c:v>2</c:v>
                  </c:pt>
                  <c:pt idx="4">
                    <c:v>1.5</c:v>
                  </c:pt>
                  <c:pt idx="5">
                    <c:v>1</c:v>
                  </c:pt>
                  <c:pt idx="6">
                    <c:v>0.4</c:v>
                  </c:pt>
                  <c:pt idx="7">
                    <c:v>0.1</c:v>
                  </c:pt>
                  <c:pt idx="8">
                    <c:v>0.05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'Two-comp (iv)'!$B$12:$B$127</c:f>
              <c:numCache>
                <c:formatCode>General</c:formatCode>
                <c:ptCount val="116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84</c:v>
                </c:pt>
                <c:pt idx="4">
                  <c:v>132</c:v>
                </c:pt>
                <c:pt idx="5">
                  <c:v>192</c:v>
                </c:pt>
                <c:pt idx="6">
                  <c:v>264</c:v>
                </c:pt>
                <c:pt idx="7">
                  <c:v>360</c:v>
                </c:pt>
                <c:pt idx="8">
                  <c:v>480</c:v>
                </c:pt>
                <c:pt idx="15">
                  <c:v>0</c:v>
                </c:pt>
                <c:pt idx="16" formatCode="0.0_ ">
                  <c:v>6</c:v>
                </c:pt>
                <c:pt idx="17" formatCode="0.0_ ">
                  <c:v>12</c:v>
                </c:pt>
                <c:pt idx="18" formatCode="0.0_ ">
                  <c:v>18</c:v>
                </c:pt>
                <c:pt idx="19" formatCode="0.0_ ">
                  <c:v>24</c:v>
                </c:pt>
                <c:pt idx="20" formatCode="0.0_ ">
                  <c:v>30</c:v>
                </c:pt>
                <c:pt idx="21" formatCode="0.0_ ">
                  <c:v>36</c:v>
                </c:pt>
                <c:pt idx="22" formatCode="0.0_ ">
                  <c:v>42</c:v>
                </c:pt>
                <c:pt idx="23" formatCode="0.0_ ">
                  <c:v>48</c:v>
                </c:pt>
                <c:pt idx="24" formatCode="0.0_ ">
                  <c:v>54</c:v>
                </c:pt>
                <c:pt idx="25" formatCode="0.0_ ">
                  <c:v>60</c:v>
                </c:pt>
                <c:pt idx="26" formatCode="0.0_ ">
                  <c:v>66</c:v>
                </c:pt>
                <c:pt idx="27" formatCode="0.0_ ">
                  <c:v>72</c:v>
                </c:pt>
                <c:pt idx="28" formatCode="0.0_ ">
                  <c:v>78</c:v>
                </c:pt>
                <c:pt idx="29" formatCode="0.0_ ">
                  <c:v>84</c:v>
                </c:pt>
                <c:pt idx="30" formatCode="0.0_ ">
                  <c:v>90</c:v>
                </c:pt>
                <c:pt idx="31" formatCode="0.0_ ">
                  <c:v>96</c:v>
                </c:pt>
                <c:pt idx="32" formatCode="0.0_ ">
                  <c:v>102</c:v>
                </c:pt>
                <c:pt idx="33" formatCode="0.0_ ">
                  <c:v>108</c:v>
                </c:pt>
                <c:pt idx="34" formatCode="0.0_ ">
                  <c:v>114</c:v>
                </c:pt>
                <c:pt idx="35" formatCode="0.0_ ">
                  <c:v>120</c:v>
                </c:pt>
                <c:pt idx="36" formatCode="0.0_ ">
                  <c:v>126</c:v>
                </c:pt>
                <c:pt idx="37" formatCode="0.0_ ">
                  <c:v>132</c:v>
                </c:pt>
                <c:pt idx="38" formatCode="0.0_ ">
                  <c:v>138</c:v>
                </c:pt>
                <c:pt idx="39" formatCode="0.0_ ">
                  <c:v>144</c:v>
                </c:pt>
                <c:pt idx="40" formatCode="0.0_ ">
                  <c:v>150</c:v>
                </c:pt>
                <c:pt idx="41" formatCode="0.0_ ">
                  <c:v>156</c:v>
                </c:pt>
                <c:pt idx="42" formatCode="0.0_ ">
                  <c:v>162</c:v>
                </c:pt>
                <c:pt idx="43" formatCode="0.0_ ">
                  <c:v>168</c:v>
                </c:pt>
                <c:pt idx="44" formatCode="0.0_ ">
                  <c:v>174</c:v>
                </c:pt>
                <c:pt idx="45" formatCode="0.0_ ">
                  <c:v>180</c:v>
                </c:pt>
                <c:pt idx="46" formatCode="0.0_ ">
                  <c:v>186</c:v>
                </c:pt>
                <c:pt idx="47" formatCode="0.0_ ">
                  <c:v>192</c:v>
                </c:pt>
                <c:pt idx="48" formatCode="0.0_ ">
                  <c:v>198</c:v>
                </c:pt>
                <c:pt idx="49" formatCode="0.0_ ">
                  <c:v>204</c:v>
                </c:pt>
                <c:pt idx="50" formatCode="0.0_ ">
                  <c:v>210</c:v>
                </c:pt>
                <c:pt idx="51" formatCode="0.0_ ">
                  <c:v>216</c:v>
                </c:pt>
                <c:pt idx="52" formatCode="0.0_ ">
                  <c:v>222</c:v>
                </c:pt>
                <c:pt idx="53" formatCode="0.0_ ">
                  <c:v>228</c:v>
                </c:pt>
                <c:pt idx="54" formatCode="0.0_ ">
                  <c:v>234</c:v>
                </c:pt>
                <c:pt idx="55" formatCode="0.0_ ">
                  <c:v>240</c:v>
                </c:pt>
                <c:pt idx="56" formatCode="0.0_ ">
                  <c:v>246</c:v>
                </c:pt>
                <c:pt idx="57" formatCode="0.0_ ">
                  <c:v>252</c:v>
                </c:pt>
                <c:pt idx="58" formatCode="0.0_ ">
                  <c:v>258</c:v>
                </c:pt>
                <c:pt idx="59" formatCode="0.0_ ">
                  <c:v>264</c:v>
                </c:pt>
                <c:pt idx="60" formatCode="0.0_ ">
                  <c:v>270</c:v>
                </c:pt>
                <c:pt idx="61" formatCode="0.0_ ">
                  <c:v>276</c:v>
                </c:pt>
                <c:pt idx="62" formatCode="0.0_ ">
                  <c:v>282</c:v>
                </c:pt>
                <c:pt idx="63" formatCode="0.0_ ">
                  <c:v>288</c:v>
                </c:pt>
                <c:pt idx="64" formatCode="0.0_ ">
                  <c:v>294</c:v>
                </c:pt>
                <c:pt idx="65" formatCode="0.0_ ">
                  <c:v>300</c:v>
                </c:pt>
                <c:pt idx="66" formatCode="0.0_ ">
                  <c:v>306</c:v>
                </c:pt>
                <c:pt idx="67" formatCode="0.0_ ">
                  <c:v>312</c:v>
                </c:pt>
                <c:pt idx="68" formatCode="0.0_ ">
                  <c:v>318</c:v>
                </c:pt>
                <c:pt idx="69" formatCode="0.0_ ">
                  <c:v>324</c:v>
                </c:pt>
                <c:pt idx="70" formatCode="0.0_ ">
                  <c:v>330</c:v>
                </c:pt>
                <c:pt idx="71" formatCode="0.0_ ">
                  <c:v>336</c:v>
                </c:pt>
                <c:pt idx="72" formatCode="0.0_ ">
                  <c:v>342</c:v>
                </c:pt>
                <c:pt idx="73" formatCode="0.0_ ">
                  <c:v>348</c:v>
                </c:pt>
                <c:pt idx="74" formatCode="0.0_ ">
                  <c:v>354</c:v>
                </c:pt>
                <c:pt idx="75" formatCode="0.0_ ">
                  <c:v>360</c:v>
                </c:pt>
                <c:pt idx="76" formatCode="0.0_ ">
                  <c:v>366</c:v>
                </c:pt>
                <c:pt idx="77" formatCode="0.0_ ">
                  <c:v>372</c:v>
                </c:pt>
                <c:pt idx="78" formatCode="0.0_ ">
                  <c:v>378</c:v>
                </c:pt>
                <c:pt idx="79" formatCode="0.0_ ">
                  <c:v>384</c:v>
                </c:pt>
                <c:pt idx="80" formatCode="0.0_ ">
                  <c:v>390</c:v>
                </c:pt>
                <c:pt idx="81" formatCode="0.0_ ">
                  <c:v>396</c:v>
                </c:pt>
                <c:pt idx="82" formatCode="0.0_ ">
                  <c:v>402</c:v>
                </c:pt>
                <c:pt idx="83" formatCode="0.0_ ">
                  <c:v>408</c:v>
                </c:pt>
                <c:pt idx="84" formatCode="0.0_ ">
                  <c:v>414</c:v>
                </c:pt>
                <c:pt idx="85" formatCode="0.0_ ">
                  <c:v>420</c:v>
                </c:pt>
                <c:pt idx="86" formatCode="0.0_ ">
                  <c:v>426</c:v>
                </c:pt>
                <c:pt idx="87" formatCode="0.0_ ">
                  <c:v>432</c:v>
                </c:pt>
                <c:pt idx="88" formatCode="0.0_ ">
                  <c:v>438</c:v>
                </c:pt>
                <c:pt idx="89" formatCode="0.0_ ">
                  <c:v>444</c:v>
                </c:pt>
                <c:pt idx="90" formatCode="0.0_ ">
                  <c:v>450</c:v>
                </c:pt>
                <c:pt idx="91" formatCode="0.0_ ">
                  <c:v>456</c:v>
                </c:pt>
                <c:pt idx="92" formatCode="0.0_ ">
                  <c:v>462</c:v>
                </c:pt>
                <c:pt idx="93" formatCode="0.0_ ">
                  <c:v>468</c:v>
                </c:pt>
                <c:pt idx="94" formatCode="0.0_ ">
                  <c:v>474</c:v>
                </c:pt>
                <c:pt idx="95" formatCode="0.0_ ">
                  <c:v>480</c:v>
                </c:pt>
                <c:pt idx="96" formatCode="0.0_ ">
                  <c:v>486</c:v>
                </c:pt>
                <c:pt idx="97" formatCode="0.0_ ">
                  <c:v>492</c:v>
                </c:pt>
                <c:pt idx="98" formatCode="0.0_ ">
                  <c:v>498</c:v>
                </c:pt>
                <c:pt idx="99" formatCode="0.0_ ">
                  <c:v>504</c:v>
                </c:pt>
                <c:pt idx="100" formatCode="0.0_ ">
                  <c:v>510</c:v>
                </c:pt>
                <c:pt idx="101" formatCode="0.0_ ">
                  <c:v>516</c:v>
                </c:pt>
                <c:pt idx="102" formatCode="0.0_ ">
                  <c:v>522</c:v>
                </c:pt>
                <c:pt idx="103" formatCode="0.0_ ">
                  <c:v>528</c:v>
                </c:pt>
                <c:pt idx="104" formatCode="0.0_ ">
                  <c:v>534</c:v>
                </c:pt>
                <c:pt idx="105" formatCode="0.0_ ">
                  <c:v>540</c:v>
                </c:pt>
                <c:pt idx="106" formatCode="0.0_ ">
                  <c:v>546</c:v>
                </c:pt>
                <c:pt idx="107" formatCode="0.0_ ">
                  <c:v>552</c:v>
                </c:pt>
                <c:pt idx="108" formatCode="0.0_ ">
                  <c:v>558</c:v>
                </c:pt>
                <c:pt idx="109" formatCode="0.0_ ">
                  <c:v>564</c:v>
                </c:pt>
                <c:pt idx="110" formatCode="0.0_ ">
                  <c:v>570</c:v>
                </c:pt>
                <c:pt idx="111" formatCode="0.0_ ">
                  <c:v>576</c:v>
                </c:pt>
                <c:pt idx="112" formatCode="0.0_ ">
                  <c:v>582</c:v>
                </c:pt>
                <c:pt idx="113" formatCode="0.0_ ">
                  <c:v>588</c:v>
                </c:pt>
                <c:pt idx="114" formatCode="0.0_ ">
                  <c:v>594</c:v>
                </c:pt>
                <c:pt idx="115" formatCode="0.0_ ">
                  <c:v>600</c:v>
                </c:pt>
              </c:numCache>
            </c:numRef>
          </c:xVal>
          <c:yVal>
            <c:numRef>
              <c:f>'Two-comp (iv)'!$C$12:$C$127</c:f>
              <c:numCache>
                <c:formatCode>General</c:formatCode>
                <c:ptCount val="116"/>
                <c:pt idx="0">
                  <c:v>35</c:v>
                </c:pt>
                <c:pt idx="1">
                  <c:v>25</c:v>
                </c:pt>
                <c:pt idx="2">
                  <c:v>15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1.2</c:v>
                </c:pt>
                <c:pt idx="7">
                  <c:v>0.4</c:v>
                </c:pt>
                <c:pt idx="8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E0-468E-A050-438D86E42E0D}"/>
            </c:ext>
          </c:extLst>
        </c:ser>
        <c:ser>
          <c:idx val="1"/>
          <c:order val="1"/>
          <c:tx>
            <c:strRef>
              <c:f>'Two-comp (iv)'!$D$11</c:f>
              <c:strCache>
                <c:ptCount val="1"/>
                <c:pt idx="0">
                  <c:v>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'Two-comp (iv)'!$B$12:$B$127</c:f>
              <c:numCache>
                <c:formatCode>General</c:formatCode>
                <c:ptCount val="116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84</c:v>
                </c:pt>
                <c:pt idx="4">
                  <c:v>132</c:v>
                </c:pt>
                <c:pt idx="5">
                  <c:v>192</c:v>
                </c:pt>
                <c:pt idx="6">
                  <c:v>264</c:v>
                </c:pt>
                <c:pt idx="7">
                  <c:v>360</c:v>
                </c:pt>
                <c:pt idx="8">
                  <c:v>480</c:v>
                </c:pt>
                <c:pt idx="15">
                  <c:v>0</c:v>
                </c:pt>
                <c:pt idx="16" formatCode="0.0_ ">
                  <c:v>6</c:v>
                </c:pt>
                <c:pt idx="17" formatCode="0.0_ ">
                  <c:v>12</c:v>
                </c:pt>
                <c:pt idx="18" formatCode="0.0_ ">
                  <c:v>18</c:v>
                </c:pt>
                <c:pt idx="19" formatCode="0.0_ ">
                  <c:v>24</c:v>
                </c:pt>
                <c:pt idx="20" formatCode="0.0_ ">
                  <c:v>30</c:v>
                </c:pt>
                <c:pt idx="21" formatCode="0.0_ ">
                  <c:v>36</c:v>
                </c:pt>
                <c:pt idx="22" formatCode="0.0_ ">
                  <c:v>42</c:v>
                </c:pt>
                <c:pt idx="23" formatCode="0.0_ ">
                  <c:v>48</c:v>
                </c:pt>
                <c:pt idx="24" formatCode="0.0_ ">
                  <c:v>54</c:v>
                </c:pt>
                <c:pt idx="25" formatCode="0.0_ ">
                  <c:v>60</c:v>
                </c:pt>
                <c:pt idx="26" formatCode="0.0_ ">
                  <c:v>66</c:v>
                </c:pt>
                <c:pt idx="27" formatCode="0.0_ ">
                  <c:v>72</c:v>
                </c:pt>
                <c:pt idx="28" formatCode="0.0_ ">
                  <c:v>78</c:v>
                </c:pt>
                <c:pt idx="29" formatCode="0.0_ ">
                  <c:v>84</c:v>
                </c:pt>
                <c:pt idx="30" formatCode="0.0_ ">
                  <c:v>90</c:v>
                </c:pt>
                <c:pt idx="31" formatCode="0.0_ ">
                  <c:v>96</c:v>
                </c:pt>
                <c:pt idx="32" formatCode="0.0_ ">
                  <c:v>102</c:v>
                </c:pt>
                <c:pt idx="33" formatCode="0.0_ ">
                  <c:v>108</c:v>
                </c:pt>
                <c:pt idx="34" formatCode="0.0_ ">
                  <c:v>114</c:v>
                </c:pt>
                <c:pt idx="35" formatCode="0.0_ ">
                  <c:v>120</c:v>
                </c:pt>
                <c:pt idx="36" formatCode="0.0_ ">
                  <c:v>126</c:v>
                </c:pt>
                <c:pt idx="37" formatCode="0.0_ ">
                  <c:v>132</c:v>
                </c:pt>
                <c:pt idx="38" formatCode="0.0_ ">
                  <c:v>138</c:v>
                </c:pt>
                <c:pt idx="39" formatCode="0.0_ ">
                  <c:v>144</c:v>
                </c:pt>
                <c:pt idx="40" formatCode="0.0_ ">
                  <c:v>150</c:v>
                </c:pt>
                <c:pt idx="41" formatCode="0.0_ ">
                  <c:v>156</c:v>
                </c:pt>
                <c:pt idx="42" formatCode="0.0_ ">
                  <c:v>162</c:v>
                </c:pt>
                <c:pt idx="43" formatCode="0.0_ ">
                  <c:v>168</c:v>
                </c:pt>
                <c:pt idx="44" formatCode="0.0_ ">
                  <c:v>174</c:v>
                </c:pt>
                <c:pt idx="45" formatCode="0.0_ ">
                  <c:v>180</c:v>
                </c:pt>
                <c:pt idx="46" formatCode="0.0_ ">
                  <c:v>186</c:v>
                </c:pt>
                <c:pt idx="47" formatCode="0.0_ ">
                  <c:v>192</c:v>
                </c:pt>
                <c:pt idx="48" formatCode="0.0_ ">
                  <c:v>198</c:v>
                </c:pt>
                <c:pt idx="49" formatCode="0.0_ ">
                  <c:v>204</c:v>
                </c:pt>
                <c:pt idx="50" formatCode="0.0_ ">
                  <c:v>210</c:v>
                </c:pt>
                <c:pt idx="51" formatCode="0.0_ ">
                  <c:v>216</c:v>
                </c:pt>
                <c:pt idx="52" formatCode="0.0_ ">
                  <c:v>222</c:v>
                </c:pt>
                <c:pt idx="53" formatCode="0.0_ ">
                  <c:v>228</c:v>
                </c:pt>
                <c:pt idx="54" formatCode="0.0_ ">
                  <c:v>234</c:v>
                </c:pt>
                <c:pt idx="55" formatCode="0.0_ ">
                  <c:v>240</c:v>
                </c:pt>
                <c:pt idx="56" formatCode="0.0_ ">
                  <c:v>246</c:v>
                </c:pt>
                <c:pt idx="57" formatCode="0.0_ ">
                  <c:v>252</c:v>
                </c:pt>
                <c:pt idx="58" formatCode="0.0_ ">
                  <c:v>258</c:v>
                </c:pt>
                <c:pt idx="59" formatCode="0.0_ ">
                  <c:v>264</c:v>
                </c:pt>
                <c:pt idx="60" formatCode="0.0_ ">
                  <c:v>270</c:v>
                </c:pt>
                <c:pt idx="61" formatCode="0.0_ ">
                  <c:v>276</c:v>
                </c:pt>
                <c:pt idx="62" formatCode="0.0_ ">
                  <c:v>282</c:v>
                </c:pt>
                <c:pt idx="63" formatCode="0.0_ ">
                  <c:v>288</c:v>
                </c:pt>
                <c:pt idx="64" formatCode="0.0_ ">
                  <c:v>294</c:v>
                </c:pt>
                <c:pt idx="65" formatCode="0.0_ ">
                  <c:v>300</c:v>
                </c:pt>
                <c:pt idx="66" formatCode="0.0_ ">
                  <c:v>306</c:v>
                </c:pt>
                <c:pt idx="67" formatCode="0.0_ ">
                  <c:v>312</c:v>
                </c:pt>
                <c:pt idx="68" formatCode="0.0_ ">
                  <c:v>318</c:v>
                </c:pt>
                <c:pt idx="69" formatCode="0.0_ ">
                  <c:v>324</c:v>
                </c:pt>
                <c:pt idx="70" formatCode="0.0_ ">
                  <c:v>330</c:v>
                </c:pt>
                <c:pt idx="71" formatCode="0.0_ ">
                  <c:v>336</c:v>
                </c:pt>
                <c:pt idx="72" formatCode="0.0_ ">
                  <c:v>342</c:v>
                </c:pt>
                <c:pt idx="73" formatCode="0.0_ ">
                  <c:v>348</c:v>
                </c:pt>
                <c:pt idx="74" formatCode="0.0_ ">
                  <c:v>354</c:v>
                </c:pt>
                <c:pt idx="75" formatCode="0.0_ ">
                  <c:v>360</c:v>
                </c:pt>
                <c:pt idx="76" formatCode="0.0_ ">
                  <c:v>366</c:v>
                </c:pt>
                <c:pt idx="77" formatCode="0.0_ ">
                  <c:v>372</c:v>
                </c:pt>
                <c:pt idx="78" formatCode="0.0_ ">
                  <c:v>378</c:v>
                </c:pt>
                <c:pt idx="79" formatCode="0.0_ ">
                  <c:v>384</c:v>
                </c:pt>
                <c:pt idx="80" formatCode="0.0_ ">
                  <c:v>390</c:v>
                </c:pt>
                <c:pt idx="81" formatCode="0.0_ ">
                  <c:v>396</c:v>
                </c:pt>
                <c:pt idx="82" formatCode="0.0_ ">
                  <c:v>402</c:v>
                </c:pt>
                <c:pt idx="83" formatCode="0.0_ ">
                  <c:v>408</c:v>
                </c:pt>
                <c:pt idx="84" formatCode="0.0_ ">
                  <c:v>414</c:v>
                </c:pt>
                <c:pt idx="85" formatCode="0.0_ ">
                  <c:v>420</c:v>
                </c:pt>
                <c:pt idx="86" formatCode="0.0_ ">
                  <c:v>426</c:v>
                </c:pt>
                <c:pt idx="87" formatCode="0.0_ ">
                  <c:v>432</c:v>
                </c:pt>
                <c:pt idx="88" formatCode="0.0_ ">
                  <c:v>438</c:v>
                </c:pt>
                <c:pt idx="89" formatCode="0.0_ ">
                  <c:v>444</c:v>
                </c:pt>
                <c:pt idx="90" formatCode="0.0_ ">
                  <c:v>450</c:v>
                </c:pt>
                <c:pt idx="91" formatCode="0.0_ ">
                  <c:v>456</c:v>
                </c:pt>
                <c:pt idx="92" formatCode="0.0_ ">
                  <c:v>462</c:v>
                </c:pt>
                <c:pt idx="93" formatCode="0.0_ ">
                  <c:v>468</c:v>
                </c:pt>
                <c:pt idx="94" formatCode="0.0_ ">
                  <c:v>474</c:v>
                </c:pt>
                <c:pt idx="95" formatCode="0.0_ ">
                  <c:v>480</c:v>
                </c:pt>
                <c:pt idx="96" formatCode="0.0_ ">
                  <c:v>486</c:v>
                </c:pt>
                <c:pt idx="97" formatCode="0.0_ ">
                  <c:v>492</c:v>
                </c:pt>
                <c:pt idx="98" formatCode="0.0_ ">
                  <c:v>498</c:v>
                </c:pt>
                <c:pt idx="99" formatCode="0.0_ ">
                  <c:v>504</c:v>
                </c:pt>
                <c:pt idx="100" formatCode="0.0_ ">
                  <c:v>510</c:v>
                </c:pt>
                <c:pt idx="101" formatCode="0.0_ ">
                  <c:v>516</c:v>
                </c:pt>
                <c:pt idx="102" formatCode="0.0_ ">
                  <c:v>522</c:v>
                </c:pt>
                <c:pt idx="103" formatCode="0.0_ ">
                  <c:v>528</c:v>
                </c:pt>
                <c:pt idx="104" formatCode="0.0_ ">
                  <c:v>534</c:v>
                </c:pt>
                <c:pt idx="105" formatCode="0.0_ ">
                  <c:v>540</c:v>
                </c:pt>
                <c:pt idx="106" formatCode="0.0_ ">
                  <c:v>546</c:v>
                </c:pt>
                <c:pt idx="107" formatCode="0.0_ ">
                  <c:v>552</c:v>
                </c:pt>
                <c:pt idx="108" formatCode="0.0_ ">
                  <c:v>558</c:v>
                </c:pt>
                <c:pt idx="109" formatCode="0.0_ ">
                  <c:v>564</c:v>
                </c:pt>
                <c:pt idx="110" formatCode="0.0_ ">
                  <c:v>570</c:v>
                </c:pt>
                <c:pt idx="111" formatCode="0.0_ ">
                  <c:v>576</c:v>
                </c:pt>
                <c:pt idx="112" formatCode="0.0_ ">
                  <c:v>582</c:v>
                </c:pt>
                <c:pt idx="113" formatCode="0.0_ ">
                  <c:v>588</c:v>
                </c:pt>
                <c:pt idx="114" formatCode="0.0_ ">
                  <c:v>594</c:v>
                </c:pt>
                <c:pt idx="115" formatCode="0.0_ ">
                  <c:v>600</c:v>
                </c:pt>
              </c:numCache>
            </c:numRef>
          </c:xVal>
          <c:yVal>
            <c:numRef>
              <c:f>'Two-comp (iv)'!$D$12:$D$127</c:f>
              <c:numCache>
                <c:formatCode>General</c:formatCode>
                <c:ptCount val="116"/>
                <c:pt idx="15" formatCode="0.000_ ">
                  <c:v>70</c:v>
                </c:pt>
                <c:pt idx="16" formatCode="0.000_ ">
                  <c:v>55.876201705770868</c:v>
                </c:pt>
                <c:pt idx="17" formatCode="0.000_ ">
                  <c:v>45.17899053904447</c:v>
                </c:pt>
                <c:pt idx="18" formatCode="0.000_ ">
                  <c:v>37.03388721525539</c:v>
                </c:pt>
                <c:pt idx="19" formatCode="0.000_ ">
                  <c:v>30.79226781694117</c:v>
                </c:pt>
                <c:pt idx="20" formatCode="0.000_ ">
                  <c:v>25.972872421055847</c:v>
                </c:pt>
                <c:pt idx="21" formatCode="0.000_ ">
                  <c:v>22.218470932499947</c:v>
                </c:pt>
                <c:pt idx="22" formatCode="0.000_ ">
                  <c:v>19.263757808950231</c:v>
                </c:pt>
                <c:pt idx="23" formatCode="0.000_ ">
                  <c:v>16.91156550059344</c:v>
                </c:pt>
                <c:pt idx="24" formatCode="0.000_ ">
                  <c:v>15.015240684467281</c:v>
                </c:pt>
                <c:pt idx="25" formatCode="0.000_ ">
                  <c:v>13.465586140273725</c:v>
                </c:pt>
                <c:pt idx="26" formatCode="0.000_ ">
                  <c:v>12.181185059895983</c:v>
                </c:pt>
                <c:pt idx="27" formatCode="0.000_ ">
                  <c:v>11.101231241564061</c:v>
                </c:pt>
                <c:pt idx="28" formatCode="0.000_ ">
                  <c:v>10.180215798394689</c:v>
                </c:pt>
                <c:pt idx="29" formatCode="0.000_ ">
                  <c:v>9.3839893096054787</c:v>
                </c:pt>
                <c:pt idx="30" formatCode="0.000_ ">
                  <c:v>8.6868430217240977</c:v>
                </c:pt>
                <c:pt idx="31" formatCode="0.000_ ">
                  <c:v>8.0693450719532418</c:v>
                </c:pt>
                <c:pt idx="32" formatCode="0.000_ ">
                  <c:v>7.516736131737348</c:v>
                </c:pt>
                <c:pt idx="33" formatCode="0.000_ ">
                  <c:v>7.0177395600294163</c:v>
                </c:pt>
                <c:pt idx="34" formatCode="0.000_ ">
                  <c:v>6.5636787091996398</c:v>
                </c:pt>
                <c:pt idx="35" formatCode="0.000_ ">
                  <c:v>6.1478218470773607</c:v>
                </c:pt>
                <c:pt idx="36" formatCode="0.000_ ">
                  <c:v>5.7648957688468538</c:v>
                </c:pt>
                <c:pt idx="37" formatCode="0.000_ ">
                  <c:v>5.4107244411944011</c:v>
                </c:pt>
                <c:pt idx="38" formatCode="0.000_ ">
                  <c:v>5.0819603326475553</c:v>
                </c:pt>
                <c:pt idx="39" formatCode="0.000_ ">
                  <c:v>4.775884464061269</c:v>
                </c:pt>
                <c:pt idx="40" formatCode="0.000_ ">
                  <c:v>4.4902574214759881</c:v>
                </c:pt>
                <c:pt idx="41" formatCode="0.000_ ">
                  <c:v>4.2232081729642834</c:v>
                </c:pt>
                <c:pt idx="42" formatCode="0.000_ ">
                  <c:v>3.9731509385762367</c:v>
                </c:pt>
                <c:pt idx="43" formatCode="0.000_ ">
                  <c:v>3.7387228869971421</c:v>
                </c:pt>
                <c:pt idx="44" formatCode="0.000_ ">
                  <c:v>3.5187373028893187</c:v>
                </c:pt>
                <c:pt idx="45" formatCode="0.000_ ">
                  <c:v>3.3121482546360648</c:v>
                </c:pt>
                <c:pt idx="46" formatCode="0.000_ ">
                  <c:v>3.1180238189338545</c:v>
                </c:pt>
                <c:pt idx="47" formatCode="0.000_ ">
                  <c:v>2.9355256794315459</c:v>
                </c:pt>
                <c:pt idx="48" formatCode="0.000_ ">
                  <c:v>2.7638934803206654</c:v>
                </c:pt>
                <c:pt idx="49" formatCode="0.000_ ">
                  <c:v>2.6024327335027246</c:v>
                </c:pt>
                <c:pt idx="50" formatCode="0.000_ ">
                  <c:v>2.4505053875271257</c:v>
                </c:pt>
                <c:pt idx="51" formatCode="0.000_ ">
                  <c:v>2.3075223959318087</c:v>
                </c:pt>
                <c:pt idx="52" formatCode="0.000_ ">
                  <c:v>2.1729377926901519</c:v>
                </c:pt>
                <c:pt idx="53" formatCode="0.000_ ">
                  <c:v>2.0462439085528783</c:v>
                </c:pt>
                <c:pt idx="54" formatCode="0.000_ ">
                  <c:v>1.9269674555678986</c:v>
                </c:pt>
                <c:pt idx="55" formatCode="0.000_ ">
                  <c:v>1.8146662764059167</c:v>
                </c:pt>
                <c:pt idx="56" formatCode="0.000_ ">
                  <c:v>1.7089266065695787</c:v>
                </c:pt>
                <c:pt idx="57" formatCode="0.000_ ">
                  <c:v>1.6093607357523558</c:v>
                </c:pt>
                <c:pt idx="58" formatCode="0.000_ ">
                  <c:v>1.515604982973203</c:v>
                </c:pt>
                <c:pt idx="59" formatCode="0.000_ ">
                  <c:v>1.4273179211876001</c:v>
                </c:pt>
                <c:pt idx="60" formatCode="0.000_ ">
                  <c:v>1.3441788027493142</c:v>
                </c:pt>
                <c:pt idx="61" formatCode="0.000_ ">
                  <c:v>1.2658861487663642</c:v>
                </c:pt>
                <c:pt idx="62" formatCode="0.000_ ">
                  <c:v>1.192156474093748</c:v>
                </c:pt>
                <c:pt idx="63" formatCode="0.000_ ">
                  <c:v>1.1227231262011379</c:v>
                </c:pt>
                <c:pt idx="64" formatCode="0.000_ ">
                  <c:v>1.0573352210140867</c:v>
                </c:pt>
                <c:pt idx="65" formatCode="0.000_ ">
                  <c:v>0.99575666247330397</c:v>
                </c:pt>
                <c:pt idx="66" formatCode="0.000_ ">
                  <c:v>0.93776523530040856</c:v>
                </c:pt>
                <c:pt idx="67" formatCode="0.000_ ">
                  <c:v>0.88315176253150718</c:v>
                </c:pt>
                <c:pt idx="68" formatCode="0.000_ ">
                  <c:v>0.83171932095358125</c:v>
                </c:pt>
                <c:pt idx="69" formatCode="0.000_ ">
                  <c:v>0.78328250878015859</c:v>
                </c:pt>
                <c:pt idx="70" formatCode="0.000_ ">
                  <c:v>0.73766676082648797</c:v>
                </c:pt>
                <c:pt idx="71" formatCode="0.000_ ">
                  <c:v>0.69470770716044539</c:v>
                </c:pt>
                <c:pt idx="72" formatCode="0.000_ ">
                  <c:v>0.65425057176567447</c:v>
                </c:pt>
                <c:pt idx="73" formatCode="0.000_ ">
                  <c:v>0.61614960819664266</c:v>
                </c:pt>
                <c:pt idx="74" formatCode="0.000_ ">
                  <c:v>0.58026756956005598</c:v>
                </c:pt>
                <c:pt idx="75" formatCode="0.000_ ">
                  <c:v>0.54647521044483838</c:v>
                </c:pt>
                <c:pt idx="76" formatCode="0.000_ ">
                  <c:v>0.51465081865952356</c:v>
                </c:pt>
                <c:pt idx="77" formatCode="0.000_ ">
                  <c:v>0.4846797748333273</c:v>
                </c:pt>
                <c:pt idx="78" formatCode="0.000_ ">
                  <c:v>0.45645413810424351</c:v>
                </c:pt>
                <c:pt idx="79" formatCode="0.000_ ">
                  <c:v>0.42987225626088582</c:v>
                </c:pt>
                <c:pt idx="80" formatCode="0.000_ ">
                  <c:v>0.40483839882947881</c:v>
                </c:pt>
                <c:pt idx="81" formatCode="0.000_ ">
                  <c:v>0.38126241170716874</c:v>
                </c:pt>
                <c:pt idx="82" formatCode="0.000_ ">
                  <c:v>0.35905939204050308</c:v>
                </c:pt>
                <c:pt idx="83" formatCode="0.000_ ">
                  <c:v>0.33814938213573509</c:v>
                </c:pt>
                <c:pt idx="84" formatCode="0.000_ ">
                  <c:v>0.31845708126716382</c:v>
                </c:pt>
                <c:pt idx="85" formatCode="0.000_ ">
                  <c:v>0.29991157432235616</c:v>
                </c:pt>
                <c:pt idx="86" formatCode="0.000_ ">
                  <c:v>0.28244607628977386</c:v>
                </c:pt>
                <c:pt idx="87" formatCode="0.000_ ">
                  <c:v>0.26599769165586229</c:v>
                </c:pt>
                <c:pt idx="88" formatCode="0.000_ ">
                  <c:v>0.25050718783568277</c:v>
                </c:pt>
                <c:pt idx="89" formatCode="0.000_ ">
                  <c:v>0.2359187818141478</c:v>
                </c:pt>
                <c:pt idx="90" formatCode="0.000_ ">
                  <c:v>0.22217993922433574</c:v>
                </c:pt>
                <c:pt idx="91" formatCode="0.000_ ">
                  <c:v>0.20924118513547993</c:v>
                </c:pt>
                <c:pt idx="92" formatCode="0.000_ ">
                  <c:v>0.19705592586641149</c:v>
                </c:pt>
                <c:pt idx="93" formatCode="0.000_ ">
                  <c:v>0.18558028118066669</c:v>
                </c:pt>
                <c:pt idx="94" formatCode="0.000_ ">
                  <c:v>0.17477292625741511</c:v>
                </c:pt>
                <c:pt idx="95" formatCode="0.000_ ">
                  <c:v>0.16459494286796789</c:v>
                </c:pt>
                <c:pt idx="96" formatCode="0.000_ ">
                  <c:v>0.15500967922107806</c:v>
                </c:pt>
                <c:pt idx="97" formatCode="0.000_ ">
                  <c:v>0.14598261797169054</c:v>
                </c:pt>
                <c:pt idx="98" formatCode="0.000_ ">
                  <c:v>0.13748125191735255</c:v>
                </c:pt>
                <c:pt idx="99" formatCode="0.000_ ">
                  <c:v>0.12947496693431243</c:v>
                </c:pt>
                <c:pt idx="100" formatCode="0.000_ ">
                  <c:v>0.12193493173148585</c:v>
                </c:pt>
                <c:pt idx="101" formatCode="0.000_ ">
                  <c:v>0.11483399402509682</c:v>
                </c:pt>
                <c:pt idx="102" formatCode="0.000_ ">
                  <c:v>0.10814658275996394</c:v>
                </c:pt>
                <c:pt idx="103" formatCode="0.000_ ">
                  <c:v>0.10184861602522004</c:v>
                </c:pt>
                <c:pt idx="104" formatCode="0.000_ ">
                  <c:v>9.5917414332783349E-2</c:v>
                </c:pt>
                <c:pt idx="105" formatCode="0.000_ ">
                  <c:v>9.0331618946229764E-2</c:v>
                </c:pt>
                <c:pt idx="106" formatCode="0.000_ ">
                  <c:v>8.5071114965921971E-2</c:v>
                </c:pt>
                <c:pt idx="107" formatCode="0.000_ ">
                  <c:v>8.0116958893383702E-2</c:v>
                </c:pt>
                <c:pt idx="108" formatCode="0.000_ ">
                  <c:v>7.5451310414052064E-2</c:v>
                </c:pt>
                <c:pt idx="109" formatCode="0.000_ ">
                  <c:v>7.1057368152732406E-2</c:v>
                </c:pt>
                <c:pt idx="110" formatCode="0.000_ ">
                  <c:v>6.6919309170394417E-2</c:v>
                </c:pt>
                <c:pt idx="111" formatCode="0.000_ ">
                  <c:v>6.3022231984423027E-2</c:v>
                </c:pt>
                <c:pt idx="112" formatCode="0.000_ ">
                  <c:v>5.9352102907126898E-2</c:v>
                </c:pt>
                <c:pt idx="113" formatCode="0.000_ ">
                  <c:v>5.589570550926222E-2</c:v>
                </c:pt>
                <c:pt idx="114" formatCode="0.000_ ">
                  <c:v>5.2640593026579703E-2</c:v>
                </c:pt>
                <c:pt idx="115" formatCode="0.000_ ">
                  <c:v>4.9575043538005986E-2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E0-468E-A050-438D86E42E0D}"/>
            </c:ext>
          </c:extLst>
        </c:ser>
        <c:ser>
          <c:idx val="2"/>
          <c:order val="2"/>
          <c:tx>
            <c:strRef>
              <c:f>'Two-comp (iv)'!$E$11</c:f>
              <c:strCache>
                <c:ptCount val="1"/>
                <c:pt idx="0">
                  <c:v>B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'Two-comp (iv)'!$B$12:$B$127</c:f>
              <c:numCache>
                <c:formatCode>General</c:formatCode>
                <c:ptCount val="116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84</c:v>
                </c:pt>
                <c:pt idx="4">
                  <c:v>132</c:v>
                </c:pt>
                <c:pt idx="5">
                  <c:v>192</c:v>
                </c:pt>
                <c:pt idx="6">
                  <c:v>264</c:v>
                </c:pt>
                <c:pt idx="7">
                  <c:v>360</c:v>
                </c:pt>
                <c:pt idx="8">
                  <c:v>480</c:v>
                </c:pt>
                <c:pt idx="15">
                  <c:v>0</c:v>
                </c:pt>
                <c:pt idx="16" formatCode="0.0_ ">
                  <c:v>6</c:v>
                </c:pt>
                <c:pt idx="17" formatCode="0.0_ ">
                  <c:v>12</c:v>
                </c:pt>
                <c:pt idx="18" formatCode="0.0_ ">
                  <c:v>18</c:v>
                </c:pt>
                <c:pt idx="19" formatCode="0.0_ ">
                  <c:v>24</c:v>
                </c:pt>
                <c:pt idx="20" formatCode="0.0_ ">
                  <c:v>30</c:v>
                </c:pt>
                <c:pt idx="21" formatCode="0.0_ ">
                  <c:v>36</c:v>
                </c:pt>
                <c:pt idx="22" formatCode="0.0_ ">
                  <c:v>42</c:v>
                </c:pt>
                <c:pt idx="23" formatCode="0.0_ ">
                  <c:v>48</c:v>
                </c:pt>
                <c:pt idx="24" formatCode="0.0_ ">
                  <c:v>54</c:v>
                </c:pt>
                <c:pt idx="25" formatCode="0.0_ ">
                  <c:v>60</c:v>
                </c:pt>
                <c:pt idx="26" formatCode="0.0_ ">
                  <c:v>66</c:v>
                </c:pt>
                <c:pt idx="27" formatCode="0.0_ ">
                  <c:v>72</c:v>
                </c:pt>
                <c:pt idx="28" formatCode="0.0_ ">
                  <c:v>78</c:v>
                </c:pt>
                <c:pt idx="29" formatCode="0.0_ ">
                  <c:v>84</c:v>
                </c:pt>
                <c:pt idx="30" formatCode="0.0_ ">
                  <c:v>90</c:v>
                </c:pt>
                <c:pt idx="31" formatCode="0.0_ ">
                  <c:v>96</c:v>
                </c:pt>
                <c:pt idx="32" formatCode="0.0_ ">
                  <c:v>102</c:v>
                </c:pt>
                <c:pt idx="33" formatCode="0.0_ ">
                  <c:v>108</c:v>
                </c:pt>
                <c:pt idx="34" formatCode="0.0_ ">
                  <c:v>114</c:v>
                </c:pt>
                <c:pt idx="35" formatCode="0.0_ ">
                  <c:v>120</c:v>
                </c:pt>
                <c:pt idx="36" formatCode="0.0_ ">
                  <c:v>126</c:v>
                </c:pt>
                <c:pt idx="37" formatCode="0.0_ ">
                  <c:v>132</c:v>
                </c:pt>
                <c:pt idx="38" formatCode="0.0_ ">
                  <c:v>138</c:v>
                </c:pt>
                <c:pt idx="39" formatCode="0.0_ ">
                  <c:v>144</c:v>
                </c:pt>
                <c:pt idx="40" formatCode="0.0_ ">
                  <c:v>150</c:v>
                </c:pt>
                <c:pt idx="41" formatCode="0.0_ ">
                  <c:v>156</c:v>
                </c:pt>
                <c:pt idx="42" formatCode="0.0_ ">
                  <c:v>162</c:v>
                </c:pt>
                <c:pt idx="43" formatCode="0.0_ ">
                  <c:v>168</c:v>
                </c:pt>
                <c:pt idx="44" formatCode="0.0_ ">
                  <c:v>174</c:v>
                </c:pt>
                <c:pt idx="45" formatCode="0.0_ ">
                  <c:v>180</c:v>
                </c:pt>
                <c:pt idx="46" formatCode="0.0_ ">
                  <c:v>186</c:v>
                </c:pt>
                <c:pt idx="47" formatCode="0.0_ ">
                  <c:v>192</c:v>
                </c:pt>
                <c:pt idx="48" formatCode="0.0_ ">
                  <c:v>198</c:v>
                </c:pt>
                <c:pt idx="49" formatCode="0.0_ ">
                  <c:v>204</c:v>
                </c:pt>
                <c:pt idx="50" formatCode="0.0_ ">
                  <c:v>210</c:v>
                </c:pt>
                <c:pt idx="51" formatCode="0.0_ ">
                  <c:v>216</c:v>
                </c:pt>
                <c:pt idx="52" formatCode="0.0_ ">
                  <c:v>222</c:v>
                </c:pt>
                <c:pt idx="53" formatCode="0.0_ ">
                  <c:v>228</c:v>
                </c:pt>
                <c:pt idx="54" formatCode="0.0_ ">
                  <c:v>234</c:v>
                </c:pt>
                <c:pt idx="55" formatCode="0.0_ ">
                  <c:v>240</c:v>
                </c:pt>
                <c:pt idx="56" formatCode="0.0_ ">
                  <c:v>246</c:v>
                </c:pt>
                <c:pt idx="57" formatCode="0.0_ ">
                  <c:v>252</c:v>
                </c:pt>
                <c:pt idx="58" formatCode="0.0_ ">
                  <c:v>258</c:v>
                </c:pt>
                <c:pt idx="59" formatCode="0.0_ ">
                  <c:v>264</c:v>
                </c:pt>
                <c:pt idx="60" formatCode="0.0_ ">
                  <c:v>270</c:v>
                </c:pt>
                <c:pt idx="61" formatCode="0.0_ ">
                  <c:v>276</c:v>
                </c:pt>
                <c:pt idx="62" formatCode="0.0_ ">
                  <c:v>282</c:v>
                </c:pt>
                <c:pt idx="63" formatCode="0.0_ ">
                  <c:v>288</c:v>
                </c:pt>
                <c:pt idx="64" formatCode="0.0_ ">
                  <c:v>294</c:v>
                </c:pt>
                <c:pt idx="65" formatCode="0.0_ ">
                  <c:v>300</c:v>
                </c:pt>
                <c:pt idx="66" formatCode="0.0_ ">
                  <c:v>306</c:v>
                </c:pt>
                <c:pt idx="67" formatCode="0.0_ ">
                  <c:v>312</c:v>
                </c:pt>
                <c:pt idx="68" formatCode="0.0_ ">
                  <c:v>318</c:v>
                </c:pt>
                <c:pt idx="69" formatCode="0.0_ ">
                  <c:v>324</c:v>
                </c:pt>
                <c:pt idx="70" formatCode="0.0_ ">
                  <c:v>330</c:v>
                </c:pt>
                <c:pt idx="71" formatCode="0.0_ ">
                  <c:v>336</c:v>
                </c:pt>
                <c:pt idx="72" formatCode="0.0_ ">
                  <c:v>342</c:v>
                </c:pt>
                <c:pt idx="73" formatCode="0.0_ ">
                  <c:v>348</c:v>
                </c:pt>
                <c:pt idx="74" formatCode="0.0_ ">
                  <c:v>354</c:v>
                </c:pt>
                <c:pt idx="75" formatCode="0.0_ ">
                  <c:v>360</c:v>
                </c:pt>
                <c:pt idx="76" formatCode="0.0_ ">
                  <c:v>366</c:v>
                </c:pt>
                <c:pt idx="77" formatCode="0.0_ ">
                  <c:v>372</c:v>
                </c:pt>
                <c:pt idx="78" formatCode="0.0_ ">
                  <c:v>378</c:v>
                </c:pt>
                <c:pt idx="79" formatCode="0.0_ ">
                  <c:v>384</c:v>
                </c:pt>
                <c:pt idx="80" formatCode="0.0_ ">
                  <c:v>390</c:v>
                </c:pt>
                <c:pt idx="81" formatCode="0.0_ ">
                  <c:v>396</c:v>
                </c:pt>
                <c:pt idx="82" formatCode="0.0_ ">
                  <c:v>402</c:v>
                </c:pt>
                <c:pt idx="83" formatCode="0.0_ ">
                  <c:v>408</c:v>
                </c:pt>
                <c:pt idx="84" formatCode="0.0_ ">
                  <c:v>414</c:v>
                </c:pt>
                <c:pt idx="85" formatCode="0.0_ ">
                  <c:v>420</c:v>
                </c:pt>
                <c:pt idx="86" formatCode="0.0_ ">
                  <c:v>426</c:v>
                </c:pt>
                <c:pt idx="87" formatCode="0.0_ ">
                  <c:v>432</c:v>
                </c:pt>
                <c:pt idx="88" formatCode="0.0_ ">
                  <c:v>438</c:v>
                </c:pt>
                <c:pt idx="89" formatCode="0.0_ ">
                  <c:v>444</c:v>
                </c:pt>
                <c:pt idx="90" formatCode="0.0_ ">
                  <c:v>450</c:v>
                </c:pt>
                <c:pt idx="91" formatCode="0.0_ ">
                  <c:v>456</c:v>
                </c:pt>
                <c:pt idx="92" formatCode="0.0_ ">
                  <c:v>462</c:v>
                </c:pt>
                <c:pt idx="93" formatCode="0.0_ ">
                  <c:v>468</c:v>
                </c:pt>
                <c:pt idx="94" formatCode="0.0_ ">
                  <c:v>474</c:v>
                </c:pt>
                <c:pt idx="95" formatCode="0.0_ ">
                  <c:v>480</c:v>
                </c:pt>
                <c:pt idx="96" formatCode="0.0_ ">
                  <c:v>486</c:v>
                </c:pt>
                <c:pt idx="97" formatCode="0.0_ ">
                  <c:v>492</c:v>
                </c:pt>
                <c:pt idx="98" formatCode="0.0_ ">
                  <c:v>498</c:v>
                </c:pt>
                <c:pt idx="99" formatCode="0.0_ ">
                  <c:v>504</c:v>
                </c:pt>
                <c:pt idx="100" formatCode="0.0_ ">
                  <c:v>510</c:v>
                </c:pt>
                <c:pt idx="101" formatCode="0.0_ ">
                  <c:v>516</c:v>
                </c:pt>
                <c:pt idx="102" formatCode="0.0_ ">
                  <c:v>522</c:v>
                </c:pt>
                <c:pt idx="103" formatCode="0.0_ ">
                  <c:v>528</c:v>
                </c:pt>
                <c:pt idx="104" formatCode="0.0_ ">
                  <c:v>534</c:v>
                </c:pt>
                <c:pt idx="105" formatCode="0.0_ ">
                  <c:v>540</c:v>
                </c:pt>
                <c:pt idx="106" formatCode="0.0_ ">
                  <c:v>546</c:v>
                </c:pt>
                <c:pt idx="107" formatCode="0.0_ ">
                  <c:v>552</c:v>
                </c:pt>
                <c:pt idx="108" formatCode="0.0_ ">
                  <c:v>558</c:v>
                </c:pt>
                <c:pt idx="109" formatCode="0.0_ ">
                  <c:v>564</c:v>
                </c:pt>
                <c:pt idx="110" formatCode="0.0_ ">
                  <c:v>570</c:v>
                </c:pt>
                <c:pt idx="111" formatCode="0.0_ ">
                  <c:v>576</c:v>
                </c:pt>
                <c:pt idx="112" formatCode="0.0_ ">
                  <c:v>582</c:v>
                </c:pt>
                <c:pt idx="113" formatCode="0.0_ ">
                  <c:v>588</c:v>
                </c:pt>
                <c:pt idx="114" formatCode="0.0_ ">
                  <c:v>594</c:v>
                </c:pt>
                <c:pt idx="115" formatCode="0.0_ ">
                  <c:v>600</c:v>
                </c:pt>
              </c:numCache>
            </c:numRef>
          </c:xVal>
          <c:yVal>
            <c:numRef>
              <c:f>'Two-comp (iv)'!$E$12:$E$127</c:f>
              <c:numCache>
                <c:formatCode>General</c:formatCode>
                <c:ptCount val="116"/>
                <c:pt idx="15" formatCode="0.000_ ">
                  <c:v>70</c:v>
                </c:pt>
                <c:pt idx="16" formatCode="0.000_ ">
                  <c:v>55.876201705770868</c:v>
                </c:pt>
                <c:pt idx="17" formatCode="0.000_ ">
                  <c:v>45.17899053904447</c:v>
                </c:pt>
                <c:pt idx="18" formatCode="0.000_ ">
                  <c:v>37.03388721525539</c:v>
                </c:pt>
                <c:pt idx="19" formatCode="0.000_ ">
                  <c:v>30.79226781694117</c:v>
                </c:pt>
                <c:pt idx="20" formatCode="0.000_ ">
                  <c:v>25.972872421055847</c:v>
                </c:pt>
                <c:pt idx="21" formatCode="0.000_ ">
                  <c:v>22.218470932499947</c:v>
                </c:pt>
                <c:pt idx="22" formatCode="0.000_ ">
                  <c:v>19.263757808950231</c:v>
                </c:pt>
                <c:pt idx="23" formatCode="0.000_ ">
                  <c:v>16.91156550059344</c:v>
                </c:pt>
                <c:pt idx="24" formatCode="0.000_ ">
                  <c:v>15.015240684467281</c:v>
                </c:pt>
                <c:pt idx="25" formatCode="0.000_ ">
                  <c:v>13.465586140273725</c:v>
                </c:pt>
                <c:pt idx="26" formatCode="0.000_ ">
                  <c:v>12.181185059895983</c:v>
                </c:pt>
                <c:pt idx="27" formatCode="0.000_ ">
                  <c:v>11.101231241564061</c:v>
                </c:pt>
                <c:pt idx="28" formatCode="0.000_ ">
                  <c:v>10.180215798394689</c:v>
                </c:pt>
                <c:pt idx="29" formatCode="0.000_ ">
                  <c:v>9.3839893096054787</c:v>
                </c:pt>
                <c:pt idx="30" formatCode="0.000_ ">
                  <c:v>8.6868430217240977</c:v>
                </c:pt>
                <c:pt idx="31" formatCode="0.000_ ">
                  <c:v>8.0693450719532418</c:v>
                </c:pt>
                <c:pt idx="32" formatCode="0.000_ ">
                  <c:v>7.516736131737348</c:v>
                </c:pt>
                <c:pt idx="33" formatCode="0.000_ ">
                  <c:v>7.0177395600294163</c:v>
                </c:pt>
                <c:pt idx="34" formatCode="0.000_ ">
                  <c:v>6.5636787091996398</c:v>
                </c:pt>
                <c:pt idx="35" formatCode="0.000_ ">
                  <c:v>6.1478218470773607</c:v>
                </c:pt>
                <c:pt idx="36" formatCode="0.000_ ">
                  <c:v>5.7648957688468538</c:v>
                </c:pt>
                <c:pt idx="37" formatCode="0.000_ ">
                  <c:v>5.4107244411944011</c:v>
                </c:pt>
                <c:pt idx="38" formatCode="0.000_ ">
                  <c:v>5.0819603326475553</c:v>
                </c:pt>
                <c:pt idx="39" formatCode="0.000_ ">
                  <c:v>4.775884464061269</c:v>
                </c:pt>
                <c:pt idx="40" formatCode="0.000_ ">
                  <c:v>4.4902574214759881</c:v>
                </c:pt>
                <c:pt idx="41" formatCode="0.000_ ">
                  <c:v>4.2232081729642834</c:v>
                </c:pt>
                <c:pt idx="42" formatCode="0.000_ ">
                  <c:v>3.9731509385762367</c:v>
                </c:pt>
                <c:pt idx="43" formatCode="0.000_ ">
                  <c:v>3.7387228869971421</c:v>
                </c:pt>
                <c:pt idx="44" formatCode="0.000_ ">
                  <c:v>3.5187373028893187</c:v>
                </c:pt>
                <c:pt idx="45" formatCode="0.000_ ">
                  <c:v>3.3121482546360648</c:v>
                </c:pt>
                <c:pt idx="46" formatCode="0.000_ ">
                  <c:v>3.1180238189338545</c:v>
                </c:pt>
                <c:pt idx="47" formatCode="0.000_ ">
                  <c:v>2.9355256794315459</c:v>
                </c:pt>
                <c:pt idx="48" formatCode="0.000_ ">
                  <c:v>2.7638934803206654</c:v>
                </c:pt>
                <c:pt idx="49" formatCode="0.000_ ">
                  <c:v>2.6024327335027246</c:v>
                </c:pt>
                <c:pt idx="50" formatCode="0.000_ ">
                  <c:v>2.4505053875271257</c:v>
                </c:pt>
                <c:pt idx="51" formatCode="0.000_ ">
                  <c:v>2.3075223959318087</c:v>
                </c:pt>
                <c:pt idx="52" formatCode="0.000_ ">
                  <c:v>2.1729377926901519</c:v>
                </c:pt>
                <c:pt idx="53" formatCode="0.000_ ">
                  <c:v>2.0462439085528783</c:v>
                </c:pt>
                <c:pt idx="54" formatCode="0.000_ ">
                  <c:v>1.9269674555678986</c:v>
                </c:pt>
                <c:pt idx="55" formatCode="0.000_ ">
                  <c:v>1.8146662764059167</c:v>
                </c:pt>
                <c:pt idx="56" formatCode="0.000_ ">
                  <c:v>1.7089266065695787</c:v>
                </c:pt>
                <c:pt idx="57" formatCode="0.000_ ">
                  <c:v>1.6093607357523558</c:v>
                </c:pt>
                <c:pt idx="58" formatCode="0.000_ ">
                  <c:v>1.515604982973203</c:v>
                </c:pt>
                <c:pt idx="59" formatCode="0.000_ ">
                  <c:v>1.4273179211876001</c:v>
                </c:pt>
                <c:pt idx="60" formatCode="0.000_ ">
                  <c:v>1.3441788027493142</c:v>
                </c:pt>
                <c:pt idx="61" formatCode="0.000_ ">
                  <c:v>1.2658861487663642</c:v>
                </c:pt>
                <c:pt idx="62" formatCode="0.000_ ">
                  <c:v>1.192156474093748</c:v>
                </c:pt>
                <c:pt idx="63" formatCode="0.000_ ">
                  <c:v>1.1227231262011379</c:v>
                </c:pt>
                <c:pt idx="64" formatCode="0.000_ ">
                  <c:v>1.0573352210140867</c:v>
                </c:pt>
                <c:pt idx="65" formatCode="0.000_ ">
                  <c:v>0.99575666247330397</c:v>
                </c:pt>
                <c:pt idx="66" formatCode="0.000_ ">
                  <c:v>0.93776523530040856</c:v>
                </c:pt>
                <c:pt idx="67" formatCode="0.000_ ">
                  <c:v>0.88315176253150718</c:v>
                </c:pt>
                <c:pt idx="68" formatCode="0.000_ ">
                  <c:v>0.83171932095358125</c:v>
                </c:pt>
                <c:pt idx="69" formatCode="0.000_ ">
                  <c:v>0.78328250878015859</c:v>
                </c:pt>
                <c:pt idx="70" formatCode="0.000_ ">
                  <c:v>0.73766676082648797</c:v>
                </c:pt>
                <c:pt idx="71" formatCode="0.000_ ">
                  <c:v>0.69470770716044539</c:v>
                </c:pt>
                <c:pt idx="72" formatCode="0.000_ ">
                  <c:v>0.65425057176567447</c:v>
                </c:pt>
                <c:pt idx="73" formatCode="0.000_ ">
                  <c:v>0.61614960819664266</c:v>
                </c:pt>
                <c:pt idx="74" formatCode="0.000_ ">
                  <c:v>0.58026756956005598</c:v>
                </c:pt>
                <c:pt idx="75" formatCode="0.000_ ">
                  <c:v>0.54647521044483838</c:v>
                </c:pt>
                <c:pt idx="76" formatCode="0.000_ ">
                  <c:v>0.51465081865952356</c:v>
                </c:pt>
                <c:pt idx="77" formatCode="0.000_ ">
                  <c:v>0.4846797748333273</c:v>
                </c:pt>
                <c:pt idx="78" formatCode="0.000_ ">
                  <c:v>0.45645413810424351</c:v>
                </c:pt>
                <c:pt idx="79" formatCode="0.000_ ">
                  <c:v>0.42987225626088582</c:v>
                </c:pt>
                <c:pt idx="80" formatCode="0.000_ ">
                  <c:v>0.40483839882947881</c:v>
                </c:pt>
                <c:pt idx="81" formatCode="0.000_ ">
                  <c:v>0.38126241170716874</c:v>
                </c:pt>
                <c:pt idx="82" formatCode="0.000_ ">
                  <c:v>0.35905939204050308</c:v>
                </c:pt>
                <c:pt idx="83" formatCode="0.000_ ">
                  <c:v>0.33814938213573509</c:v>
                </c:pt>
                <c:pt idx="84" formatCode="0.000_ ">
                  <c:v>0.31845708126716382</c:v>
                </c:pt>
                <c:pt idx="85" formatCode="0.000_ ">
                  <c:v>0.29991157432235616</c:v>
                </c:pt>
                <c:pt idx="86" formatCode="0.000_ ">
                  <c:v>0.28244607628977386</c:v>
                </c:pt>
                <c:pt idx="87" formatCode="0.000_ ">
                  <c:v>0.26599769165586229</c:v>
                </c:pt>
                <c:pt idx="88" formatCode="0.000_ ">
                  <c:v>0.25050718783568277</c:v>
                </c:pt>
                <c:pt idx="89" formatCode="0.000_ ">
                  <c:v>0.2359187818141478</c:v>
                </c:pt>
                <c:pt idx="90" formatCode="0.000_ ">
                  <c:v>0.22217993922433574</c:v>
                </c:pt>
                <c:pt idx="91" formatCode="0.000_ ">
                  <c:v>0.20924118513547993</c:v>
                </c:pt>
                <c:pt idx="92" formatCode="0.000_ ">
                  <c:v>0.19705592586641149</c:v>
                </c:pt>
                <c:pt idx="93" formatCode="0.000_ ">
                  <c:v>0.18558028118066669</c:v>
                </c:pt>
                <c:pt idx="94" formatCode="0.000_ ">
                  <c:v>0.17477292625741511</c:v>
                </c:pt>
                <c:pt idx="95" formatCode="0.000_ ">
                  <c:v>0.16459494286796789</c:v>
                </c:pt>
                <c:pt idx="96" formatCode="0.000_ ">
                  <c:v>0.15500967922107806</c:v>
                </c:pt>
                <c:pt idx="97" formatCode="0.000_ ">
                  <c:v>0.14598261797169054</c:v>
                </c:pt>
                <c:pt idx="98" formatCode="0.000_ ">
                  <c:v>0.13748125191735255</c:v>
                </c:pt>
                <c:pt idx="99" formatCode="0.000_ ">
                  <c:v>0.12947496693431243</c:v>
                </c:pt>
                <c:pt idx="100" formatCode="0.000_ ">
                  <c:v>0.12193493173148585</c:v>
                </c:pt>
                <c:pt idx="101" formatCode="0.000_ ">
                  <c:v>0.11483399402509682</c:v>
                </c:pt>
                <c:pt idx="102" formatCode="0.000_ ">
                  <c:v>0.10814658275996394</c:v>
                </c:pt>
                <c:pt idx="103" formatCode="0.000_ ">
                  <c:v>0.10184861602522004</c:v>
                </c:pt>
                <c:pt idx="104" formatCode="0.000_ ">
                  <c:v>9.5917414332783349E-2</c:v>
                </c:pt>
                <c:pt idx="105" formatCode="0.000_ ">
                  <c:v>9.0331618946229764E-2</c:v>
                </c:pt>
                <c:pt idx="106" formatCode="0.000_ ">
                  <c:v>8.5071114965921971E-2</c:v>
                </c:pt>
                <c:pt idx="107" formatCode="0.000_ ">
                  <c:v>8.0116958893383702E-2</c:v>
                </c:pt>
                <c:pt idx="108" formatCode="0.000_ ">
                  <c:v>7.5451310414052064E-2</c:v>
                </c:pt>
                <c:pt idx="109" formatCode="0.000_ ">
                  <c:v>7.1057368152732406E-2</c:v>
                </c:pt>
                <c:pt idx="110" formatCode="0.000_ ">
                  <c:v>6.6919309170394417E-2</c:v>
                </c:pt>
                <c:pt idx="111" formatCode="0.000_ ">
                  <c:v>6.3022231984423027E-2</c:v>
                </c:pt>
                <c:pt idx="112" formatCode="0.000_ ">
                  <c:v>5.9352102907126898E-2</c:v>
                </c:pt>
                <c:pt idx="113" formatCode="0.000_ ">
                  <c:v>5.589570550926222E-2</c:v>
                </c:pt>
                <c:pt idx="114" formatCode="0.000_ ">
                  <c:v>5.2640593026579703E-2</c:v>
                </c:pt>
                <c:pt idx="115" formatCode="0.000_ ">
                  <c:v>4.9575043538005986E-2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E0-468E-A050-438D86E42E0D}"/>
            </c:ext>
          </c:extLst>
        </c:ser>
        <c:ser>
          <c:idx val="3"/>
          <c:order val="3"/>
          <c:tx>
            <c:strRef>
              <c:f>'Two-comp (iv)'!$F$11</c:f>
              <c:strCache>
                <c:ptCount val="1"/>
                <c:pt idx="0">
                  <c:v>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'Two-comp (iv)'!$B$12:$B$127</c:f>
              <c:numCache>
                <c:formatCode>General</c:formatCode>
                <c:ptCount val="116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84</c:v>
                </c:pt>
                <c:pt idx="4">
                  <c:v>132</c:v>
                </c:pt>
                <c:pt idx="5">
                  <c:v>192</c:v>
                </c:pt>
                <c:pt idx="6">
                  <c:v>264</c:v>
                </c:pt>
                <c:pt idx="7">
                  <c:v>360</c:v>
                </c:pt>
                <c:pt idx="8">
                  <c:v>480</c:v>
                </c:pt>
                <c:pt idx="15">
                  <c:v>0</c:v>
                </c:pt>
                <c:pt idx="16" formatCode="0.0_ ">
                  <c:v>6</c:v>
                </c:pt>
                <c:pt idx="17" formatCode="0.0_ ">
                  <c:v>12</c:v>
                </c:pt>
                <c:pt idx="18" formatCode="0.0_ ">
                  <c:v>18</c:v>
                </c:pt>
                <c:pt idx="19" formatCode="0.0_ ">
                  <c:v>24</c:v>
                </c:pt>
                <c:pt idx="20" formatCode="0.0_ ">
                  <c:v>30</c:v>
                </c:pt>
                <c:pt idx="21" formatCode="0.0_ ">
                  <c:v>36</c:v>
                </c:pt>
                <c:pt idx="22" formatCode="0.0_ ">
                  <c:v>42</c:v>
                </c:pt>
                <c:pt idx="23" formatCode="0.0_ ">
                  <c:v>48</c:v>
                </c:pt>
                <c:pt idx="24" formatCode="0.0_ ">
                  <c:v>54</c:v>
                </c:pt>
                <c:pt idx="25" formatCode="0.0_ ">
                  <c:v>60</c:v>
                </c:pt>
                <c:pt idx="26" formatCode="0.0_ ">
                  <c:v>66</c:v>
                </c:pt>
                <c:pt idx="27" formatCode="0.0_ ">
                  <c:v>72</c:v>
                </c:pt>
                <c:pt idx="28" formatCode="0.0_ ">
                  <c:v>78</c:v>
                </c:pt>
                <c:pt idx="29" formatCode="0.0_ ">
                  <c:v>84</c:v>
                </c:pt>
                <c:pt idx="30" formatCode="0.0_ ">
                  <c:v>90</c:v>
                </c:pt>
                <c:pt idx="31" formatCode="0.0_ ">
                  <c:v>96</c:v>
                </c:pt>
                <c:pt idx="32" formatCode="0.0_ ">
                  <c:v>102</c:v>
                </c:pt>
                <c:pt idx="33" formatCode="0.0_ ">
                  <c:v>108</c:v>
                </c:pt>
                <c:pt idx="34" formatCode="0.0_ ">
                  <c:v>114</c:v>
                </c:pt>
                <c:pt idx="35" formatCode="0.0_ ">
                  <c:v>120</c:v>
                </c:pt>
                <c:pt idx="36" formatCode="0.0_ ">
                  <c:v>126</c:v>
                </c:pt>
                <c:pt idx="37" formatCode="0.0_ ">
                  <c:v>132</c:v>
                </c:pt>
                <c:pt idx="38" formatCode="0.0_ ">
                  <c:v>138</c:v>
                </c:pt>
                <c:pt idx="39" formatCode="0.0_ ">
                  <c:v>144</c:v>
                </c:pt>
                <c:pt idx="40" formatCode="0.0_ ">
                  <c:v>150</c:v>
                </c:pt>
                <c:pt idx="41" formatCode="0.0_ ">
                  <c:v>156</c:v>
                </c:pt>
                <c:pt idx="42" formatCode="0.0_ ">
                  <c:v>162</c:v>
                </c:pt>
                <c:pt idx="43" formatCode="0.0_ ">
                  <c:v>168</c:v>
                </c:pt>
                <c:pt idx="44" formatCode="0.0_ ">
                  <c:v>174</c:v>
                </c:pt>
                <c:pt idx="45" formatCode="0.0_ ">
                  <c:v>180</c:v>
                </c:pt>
                <c:pt idx="46" formatCode="0.0_ ">
                  <c:v>186</c:v>
                </c:pt>
                <c:pt idx="47" formatCode="0.0_ ">
                  <c:v>192</c:v>
                </c:pt>
                <c:pt idx="48" formatCode="0.0_ ">
                  <c:v>198</c:v>
                </c:pt>
                <c:pt idx="49" formatCode="0.0_ ">
                  <c:v>204</c:v>
                </c:pt>
                <c:pt idx="50" formatCode="0.0_ ">
                  <c:v>210</c:v>
                </c:pt>
                <c:pt idx="51" formatCode="0.0_ ">
                  <c:v>216</c:v>
                </c:pt>
                <c:pt idx="52" formatCode="0.0_ ">
                  <c:v>222</c:v>
                </c:pt>
                <c:pt idx="53" formatCode="0.0_ ">
                  <c:v>228</c:v>
                </c:pt>
                <c:pt idx="54" formatCode="0.0_ ">
                  <c:v>234</c:v>
                </c:pt>
                <c:pt idx="55" formatCode="0.0_ ">
                  <c:v>240</c:v>
                </c:pt>
                <c:pt idx="56" formatCode="0.0_ ">
                  <c:v>246</c:v>
                </c:pt>
                <c:pt idx="57" formatCode="0.0_ ">
                  <c:v>252</c:v>
                </c:pt>
                <c:pt idx="58" formatCode="0.0_ ">
                  <c:v>258</c:v>
                </c:pt>
                <c:pt idx="59" formatCode="0.0_ ">
                  <c:v>264</c:v>
                </c:pt>
                <c:pt idx="60" formatCode="0.0_ ">
                  <c:v>270</c:v>
                </c:pt>
                <c:pt idx="61" formatCode="0.0_ ">
                  <c:v>276</c:v>
                </c:pt>
                <c:pt idx="62" formatCode="0.0_ ">
                  <c:v>282</c:v>
                </c:pt>
                <c:pt idx="63" formatCode="0.0_ ">
                  <c:v>288</c:v>
                </c:pt>
                <c:pt idx="64" formatCode="0.0_ ">
                  <c:v>294</c:v>
                </c:pt>
                <c:pt idx="65" formatCode="0.0_ ">
                  <c:v>300</c:v>
                </c:pt>
                <c:pt idx="66" formatCode="0.0_ ">
                  <c:v>306</c:v>
                </c:pt>
                <c:pt idx="67" formatCode="0.0_ ">
                  <c:v>312</c:v>
                </c:pt>
                <c:pt idx="68" formatCode="0.0_ ">
                  <c:v>318</c:v>
                </c:pt>
                <c:pt idx="69" formatCode="0.0_ ">
                  <c:v>324</c:v>
                </c:pt>
                <c:pt idx="70" formatCode="0.0_ ">
                  <c:v>330</c:v>
                </c:pt>
                <c:pt idx="71" formatCode="0.0_ ">
                  <c:v>336</c:v>
                </c:pt>
                <c:pt idx="72" formatCode="0.0_ ">
                  <c:v>342</c:v>
                </c:pt>
                <c:pt idx="73" formatCode="0.0_ ">
                  <c:v>348</c:v>
                </c:pt>
                <c:pt idx="74" formatCode="0.0_ ">
                  <c:v>354</c:v>
                </c:pt>
                <c:pt idx="75" formatCode="0.0_ ">
                  <c:v>360</c:v>
                </c:pt>
                <c:pt idx="76" formatCode="0.0_ ">
                  <c:v>366</c:v>
                </c:pt>
                <c:pt idx="77" formatCode="0.0_ ">
                  <c:v>372</c:v>
                </c:pt>
                <c:pt idx="78" formatCode="0.0_ ">
                  <c:v>378</c:v>
                </c:pt>
                <c:pt idx="79" formatCode="0.0_ ">
                  <c:v>384</c:v>
                </c:pt>
                <c:pt idx="80" formatCode="0.0_ ">
                  <c:v>390</c:v>
                </c:pt>
                <c:pt idx="81" formatCode="0.0_ ">
                  <c:v>396</c:v>
                </c:pt>
                <c:pt idx="82" formatCode="0.0_ ">
                  <c:v>402</c:v>
                </c:pt>
                <c:pt idx="83" formatCode="0.0_ ">
                  <c:v>408</c:v>
                </c:pt>
                <c:pt idx="84" formatCode="0.0_ ">
                  <c:v>414</c:v>
                </c:pt>
                <c:pt idx="85" formatCode="0.0_ ">
                  <c:v>420</c:v>
                </c:pt>
                <c:pt idx="86" formatCode="0.0_ ">
                  <c:v>426</c:v>
                </c:pt>
                <c:pt idx="87" formatCode="0.0_ ">
                  <c:v>432</c:v>
                </c:pt>
                <c:pt idx="88" formatCode="0.0_ ">
                  <c:v>438</c:v>
                </c:pt>
                <c:pt idx="89" formatCode="0.0_ ">
                  <c:v>444</c:v>
                </c:pt>
                <c:pt idx="90" formatCode="0.0_ ">
                  <c:v>450</c:v>
                </c:pt>
                <c:pt idx="91" formatCode="0.0_ ">
                  <c:v>456</c:v>
                </c:pt>
                <c:pt idx="92" formatCode="0.0_ ">
                  <c:v>462</c:v>
                </c:pt>
                <c:pt idx="93" formatCode="0.0_ ">
                  <c:v>468</c:v>
                </c:pt>
                <c:pt idx="94" formatCode="0.0_ ">
                  <c:v>474</c:v>
                </c:pt>
                <c:pt idx="95" formatCode="0.0_ ">
                  <c:v>480</c:v>
                </c:pt>
                <c:pt idx="96" formatCode="0.0_ ">
                  <c:v>486</c:v>
                </c:pt>
                <c:pt idx="97" formatCode="0.0_ ">
                  <c:v>492</c:v>
                </c:pt>
                <c:pt idx="98" formatCode="0.0_ ">
                  <c:v>498</c:v>
                </c:pt>
                <c:pt idx="99" formatCode="0.0_ ">
                  <c:v>504</c:v>
                </c:pt>
                <c:pt idx="100" formatCode="0.0_ ">
                  <c:v>510</c:v>
                </c:pt>
                <c:pt idx="101" formatCode="0.0_ ">
                  <c:v>516</c:v>
                </c:pt>
                <c:pt idx="102" formatCode="0.0_ ">
                  <c:v>522</c:v>
                </c:pt>
                <c:pt idx="103" formatCode="0.0_ ">
                  <c:v>528</c:v>
                </c:pt>
                <c:pt idx="104" formatCode="0.0_ ">
                  <c:v>534</c:v>
                </c:pt>
                <c:pt idx="105" formatCode="0.0_ ">
                  <c:v>540</c:v>
                </c:pt>
                <c:pt idx="106" formatCode="0.0_ ">
                  <c:v>546</c:v>
                </c:pt>
                <c:pt idx="107" formatCode="0.0_ ">
                  <c:v>552</c:v>
                </c:pt>
                <c:pt idx="108" formatCode="0.0_ ">
                  <c:v>558</c:v>
                </c:pt>
                <c:pt idx="109" formatCode="0.0_ ">
                  <c:v>564</c:v>
                </c:pt>
                <c:pt idx="110" formatCode="0.0_ ">
                  <c:v>570</c:v>
                </c:pt>
                <c:pt idx="111" formatCode="0.0_ ">
                  <c:v>576</c:v>
                </c:pt>
                <c:pt idx="112" formatCode="0.0_ ">
                  <c:v>582</c:v>
                </c:pt>
                <c:pt idx="113" formatCode="0.0_ ">
                  <c:v>588</c:v>
                </c:pt>
                <c:pt idx="114" formatCode="0.0_ ">
                  <c:v>594</c:v>
                </c:pt>
                <c:pt idx="115" formatCode="0.0_ ">
                  <c:v>600</c:v>
                </c:pt>
              </c:numCache>
            </c:numRef>
          </c:xVal>
          <c:yVal>
            <c:numRef>
              <c:f>'Two-comp (iv)'!$F$12:$F$127</c:f>
              <c:numCache>
                <c:formatCode>General</c:formatCode>
                <c:ptCount val="116"/>
                <c:pt idx="15" formatCode="0.000_ ">
                  <c:v>70</c:v>
                </c:pt>
                <c:pt idx="16" formatCode="0.000_ ">
                  <c:v>55.876201705770868</c:v>
                </c:pt>
                <c:pt idx="17" formatCode="0.000_ ">
                  <c:v>45.17899053904447</c:v>
                </c:pt>
                <c:pt idx="18" formatCode="0.000_ ">
                  <c:v>37.03388721525539</c:v>
                </c:pt>
                <c:pt idx="19" formatCode="0.000_ ">
                  <c:v>30.79226781694117</c:v>
                </c:pt>
                <c:pt idx="20" formatCode="0.000_ ">
                  <c:v>25.972872421055847</c:v>
                </c:pt>
                <c:pt idx="21" formatCode="0.000_ ">
                  <c:v>22.218470932499947</c:v>
                </c:pt>
                <c:pt idx="22" formatCode="0.000_ ">
                  <c:v>19.263757808950231</c:v>
                </c:pt>
                <c:pt idx="23" formatCode="0.000_ ">
                  <c:v>16.91156550059344</c:v>
                </c:pt>
                <c:pt idx="24" formatCode="0.000_ ">
                  <c:v>15.015240684467281</c:v>
                </c:pt>
                <c:pt idx="25" formatCode="0.000_ ">
                  <c:v>13.465586140273725</c:v>
                </c:pt>
                <c:pt idx="26" formatCode="0.000_ ">
                  <c:v>12.181185059895983</c:v>
                </c:pt>
                <c:pt idx="27" formatCode="0.000_ ">
                  <c:v>11.101231241564061</c:v>
                </c:pt>
                <c:pt idx="28" formatCode="0.000_ ">
                  <c:v>10.180215798394689</c:v>
                </c:pt>
                <c:pt idx="29" formatCode="0.000_ ">
                  <c:v>9.3839893096054787</c:v>
                </c:pt>
                <c:pt idx="30" formatCode="0.000_ ">
                  <c:v>8.6868430217240977</c:v>
                </c:pt>
                <c:pt idx="31" formatCode="0.000_ ">
                  <c:v>8.0693450719532418</c:v>
                </c:pt>
                <c:pt idx="32" formatCode="0.000_ ">
                  <c:v>7.516736131737348</c:v>
                </c:pt>
                <c:pt idx="33" formatCode="0.000_ ">
                  <c:v>7.0177395600294163</c:v>
                </c:pt>
                <c:pt idx="34" formatCode="0.000_ ">
                  <c:v>6.5636787091996398</c:v>
                </c:pt>
                <c:pt idx="35" formatCode="0.000_ ">
                  <c:v>6.1478218470773607</c:v>
                </c:pt>
                <c:pt idx="36" formatCode="0.000_ ">
                  <c:v>5.7648957688468538</c:v>
                </c:pt>
                <c:pt idx="37" formatCode="0.000_ ">
                  <c:v>5.4107244411944011</c:v>
                </c:pt>
                <c:pt idx="38" formatCode="0.000_ ">
                  <c:v>5.0819603326475553</c:v>
                </c:pt>
                <c:pt idx="39" formatCode="0.000_ ">
                  <c:v>4.775884464061269</c:v>
                </c:pt>
                <c:pt idx="40" formatCode="0.000_ ">
                  <c:v>4.4902574214759881</c:v>
                </c:pt>
                <c:pt idx="41" formatCode="0.000_ ">
                  <c:v>4.2232081729642834</c:v>
                </c:pt>
                <c:pt idx="42" formatCode="0.000_ ">
                  <c:v>3.9731509385762367</c:v>
                </c:pt>
                <c:pt idx="43" formatCode="0.000_ ">
                  <c:v>3.7387228869971421</c:v>
                </c:pt>
                <c:pt idx="44" formatCode="0.000_ ">
                  <c:v>3.5187373028893187</c:v>
                </c:pt>
                <c:pt idx="45" formatCode="0.000_ ">
                  <c:v>3.3121482546360648</c:v>
                </c:pt>
                <c:pt idx="46" formatCode="0.000_ ">
                  <c:v>3.1180238189338545</c:v>
                </c:pt>
                <c:pt idx="47" formatCode="0.000_ ">
                  <c:v>2.9355256794315459</c:v>
                </c:pt>
                <c:pt idx="48" formatCode="0.000_ ">
                  <c:v>2.7638934803206654</c:v>
                </c:pt>
                <c:pt idx="49" formatCode="0.000_ ">
                  <c:v>2.6024327335027246</c:v>
                </c:pt>
                <c:pt idx="50" formatCode="0.000_ ">
                  <c:v>2.4505053875271257</c:v>
                </c:pt>
                <c:pt idx="51" formatCode="0.000_ ">
                  <c:v>2.3075223959318087</c:v>
                </c:pt>
                <c:pt idx="52" formatCode="0.000_ ">
                  <c:v>2.1729377926901519</c:v>
                </c:pt>
                <c:pt idx="53" formatCode="0.000_ ">
                  <c:v>2.0462439085528783</c:v>
                </c:pt>
                <c:pt idx="54" formatCode="0.000_ ">
                  <c:v>1.9269674555678986</c:v>
                </c:pt>
                <c:pt idx="55" formatCode="0.000_ ">
                  <c:v>1.8146662764059167</c:v>
                </c:pt>
                <c:pt idx="56" formatCode="0.000_ ">
                  <c:v>1.7089266065695787</c:v>
                </c:pt>
                <c:pt idx="57" formatCode="0.000_ ">
                  <c:v>1.6093607357523558</c:v>
                </c:pt>
                <c:pt idx="58" formatCode="0.000_ ">
                  <c:v>1.515604982973203</c:v>
                </c:pt>
                <c:pt idx="59" formatCode="0.000_ ">
                  <c:v>1.4273179211876001</c:v>
                </c:pt>
                <c:pt idx="60" formatCode="0.000_ ">
                  <c:v>1.3441788027493142</c:v>
                </c:pt>
                <c:pt idx="61" formatCode="0.000_ ">
                  <c:v>1.2658861487663642</c:v>
                </c:pt>
                <c:pt idx="62" formatCode="0.000_ ">
                  <c:v>1.192156474093748</c:v>
                </c:pt>
                <c:pt idx="63" formatCode="0.000_ ">
                  <c:v>1.1227231262011379</c:v>
                </c:pt>
                <c:pt idx="64" formatCode="0.000_ ">
                  <c:v>1.0573352210140867</c:v>
                </c:pt>
                <c:pt idx="65" formatCode="0.000_ ">
                  <c:v>0.99575666247330397</c:v>
                </c:pt>
                <c:pt idx="66" formatCode="0.000_ ">
                  <c:v>0.93776523530040856</c:v>
                </c:pt>
                <c:pt idx="67" formatCode="0.000_ ">
                  <c:v>0.88315176253150718</c:v>
                </c:pt>
                <c:pt idx="68" formatCode="0.000_ ">
                  <c:v>0.83171932095358125</c:v>
                </c:pt>
                <c:pt idx="69" formatCode="0.000_ ">
                  <c:v>0.78328250878015859</c:v>
                </c:pt>
                <c:pt idx="70" formatCode="0.000_ ">
                  <c:v>0.73766676082648797</c:v>
                </c:pt>
                <c:pt idx="71" formatCode="0.000_ ">
                  <c:v>0.69470770716044539</c:v>
                </c:pt>
                <c:pt idx="72" formatCode="0.000_ ">
                  <c:v>0.65425057176567447</c:v>
                </c:pt>
                <c:pt idx="73" formatCode="0.000_ ">
                  <c:v>0.61614960819664266</c:v>
                </c:pt>
                <c:pt idx="74" formatCode="0.000_ ">
                  <c:v>0.58026756956005598</c:v>
                </c:pt>
                <c:pt idx="75" formatCode="0.000_ ">
                  <c:v>0.54647521044483838</c:v>
                </c:pt>
                <c:pt idx="76" formatCode="0.000_ ">
                  <c:v>0.51465081865952356</c:v>
                </c:pt>
                <c:pt idx="77" formatCode="0.000_ ">
                  <c:v>0.4846797748333273</c:v>
                </c:pt>
                <c:pt idx="78" formatCode="0.000_ ">
                  <c:v>0.45645413810424351</c:v>
                </c:pt>
                <c:pt idx="79" formatCode="0.000_ ">
                  <c:v>0.42987225626088582</c:v>
                </c:pt>
                <c:pt idx="80" formatCode="0.000_ ">
                  <c:v>0.40483839882947881</c:v>
                </c:pt>
                <c:pt idx="81" formatCode="0.000_ ">
                  <c:v>0.38126241170716874</c:v>
                </c:pt>
                <c:pt idx="82" formatCode="0.000_ ">
                  <c:v>0.35905939204050308</c:v>
                </c:pt>
                <c:pt idx="83" formatCode="0.000_ ">
                  <c:v>0.33814938213573509</c:v>
                </c:pt>
                <c:pt idx="84" formatCode="0.000_ ">
                  <c:v>0.31845708126716382</c:v>
                </c:pt>
                <c:pt idx="85" formatCode="0.000_ ">
                  <c:v>0.29991157432235616</c:v>
                </c:pt>
                <c:pt idx="86" formatCode="0.000_ ">
                  <c:v>0.28244607628977386</c:v>
                </c:pt>
                <c:pt idx="87" formatCode="0.000_ ">
                  <c:v>0.26599769165586229</c:v>
                </c:pt>
                <c:pt idx="88" formatCode="0.000_ ">
                  <c:v>0.25050718783568277</c:v>
                </c:pt>
                <c:pt idx="89" formatCode="0.000_ ">
                  <c:v>0.2359187818141478</c:v>
                </c:pt>
                <c:pt idx="90" formatCode="0.000_ ">
                  <c:v>0.22217993922433574</c:v>
                </c:pt>
                <c:pt idx="91" formatCode="0.000_ ">
                  <c:v>0.20924118513547993</c:v>
                </c:pt>
                <c:pt idx="92" formatCode="0.000_ ">
                  <c:v>0.19705592586641149</c:v>
                </c:pt>
                <c:pt idx="93" formatCode="0.000_ ">
                  <c:v>0.18558028118066669</c:v>
                </c:pt>
                <c:pt idx="94" formatCode="0.000_ ">
                  <c:v>0.17477292625741511</c:v>
                </c:pt>
                <c:pt idx="95" formatCode="0.000_ ">
                  <c:v>0.16459494286796789</c:v>
                </c:pt>
                <c:pt idx="96" formatCode="0.000_ ">
                  <c:v>0.15500967922107806</c:v>
                </c:pt>
                <c:pt idx="97" formatCode="0.000_ ">
                  <c:v>0.14598261797169054</c:v>
                </c:pt>
                <c:pt idx="98" formatCode="0.000_ ">
                  <c:v>0.13748125191735255</c:v>
                </c:pt>
                <c:pt idx="99" formatCode="0.000_ ">
                  <c:v>0.12947496693431243</c:v>
                </c:pt>
                <c:pt idx="100" formatCode="0.000_ ">
                  <c:v>0.12193493173148585</c:v>
                </c:pt>
                <c:pt idx="101" formatCode="0.000_ ">
                  <c:v>0.11483399402509682</c:v>
                </c:pt>
                <c:pt idx="102" formatCode="0.000_ ">
                  <c:v>0.10814658275996394</c:v>
                </c:pt>
                <c:pt idx="103" formatCode="0.000_ ">
                  <c:v>0.10184861602522004</c:v>
                </c:pt>
                <c:pt idx="104" formatCode="0.000_ ">
                  <c:v>9.5917414332783349E-2</c:v>
                </c:pt>
                <c:pt idx="105" formatCode="0.000_ ">
                  <c:v>9.0331618946229764E-2</c:v>
                </c:pt>
                <c:pt idx="106" formatCode="0.000_ ">
                  <c:v>8.5071114965921971E-2</c:v>
                </c:pt>
                <c:pt idx="107" formatCode="0.000_ ">
                  <c:v>8.0116958893383702E-2</c:v>
                </c:pt>
                <c:pt idx="108" formatCode="0.000_ ">
                  <c:v>7.5451310414052064E-2</c:v>
                </c:pt>
                <c:pt idx="109" formatCode="0.000_ ">
                  <c:v>7.1057368152732406E-2</c:v>
                </c:pt>
                <c:pt idx="110" formatCode="0.000_ ">
                  <c:v>6.6919309170394417E-2</c:v>
                </c:pt>
                <c:pt idx="111" formatCode="0.000_ ">
                  <c:v>6.3022231984423027E-2</c:v>
                </c:pt>
                <c:pt idx="112" formatCode="0.000_ ">
                  <c:v>5.9352102907126898E-2</c:v>
                </c:pt>
                <c:pt idx="113" formatCode="0.000_ ">
                  <c:v>5.589570550926222E-2</c:v>
                </c:pt>
                <c:pt idx="114" formatCode="0.000_ ">
                  <c:v>5.2640593026579703E-2</c:v>
                </c:pt>
                <c:pt idx="115" formatCode="0.000_ ">
                  <c:v>4.9575043538005986E-2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E0-468E-A050-438D86E42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92384"/>
        <c:axId val="140202368"/>
      </c:scatterChart>
      <c:valAx>
        <c:axId val="140192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0202368"/>
        <c:crosses val="autoZero"/>
        <c:crossBetween val="midCat"/>
      </c:valAx>
      <c:valAx>
        <c:axId val="140202368"/>
        <c:scaling>
          <c:logBase val="10"/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40192384"/>
        <c:crosses val="autoZero"/>
        <c:crossBetween val="midCat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12389380530977"/>
          <c:y val="0.31451612903225806"/>
          <c:w val="0.21460176991150443"/>
          <c:h val="0.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42810835741361"/>
          <c:y val="0.11023622047244094"/>
          <c:w val="0.54988973060054325"/>
          <c:h val="0.688976377952755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'Two-comp (po)'!$C$14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'Two-comp (po)'!$G$15:$G$29</c:f>
                <c:numCache>
                  <c:formatCode>General</c:formatCode>
                  <c:ptCount val="15"/>
                  <c:pt idx="0">
                    <c:v>0.47299999999999998</c:v>
                  </c:pt>
                  <c:pt idx="1">
                    <c:v>0.27600000000000002</c:v>
                  </c:pt>
                  <c:pt idx="2">
                    <c:v>0.221</c:v>
                  </c:pt>
                  <c:pt idx="3">
                    <c:v>0.17199999999999999</c:v>
                  </c:pt>
                  <c:pt idx="4">
                    <c:v>0.182</c:v>
                  </c:pt>
                  <c:pt idx="5">
                    <c:v>0.37</c:v>
                  </c:pt>
                  <c:pt idx="6">
                    <c:v>0.318</c:v>
                  </c:pt>
                  <c:pt idx="7">
                    <c:v>0.42499999999999999</c:v>
                  </c:pt>
                  <c:pt idx="8">
                    <c:v>0.371</c:v>
                  </c:pt>
                  <c:pt idx="9">
                    <c:v>0.35899999999999999</c:v>
                  </c:pt>
                  <c:pt idx="10">
                    <c:v>0.27400000000000002</c:v>
                  </c:pt>
                </c:numCache>
              </c:numRef>
            </c:plus>
            <c:minus>
              <c:numRef>
                <c:f>'Two-comp (po)'!$G$15:$G$29</c:f>
                <c:numCache>
                  <c:formatCode>General</c:formatCode>
                  <c:ptCount val="15"/>
                  <c:pt idx="0">
                    <c:v>0.47299999999999998</c:v>
                  </c:pt>
                  <c:pt idx="1">
                    <c:v>0.27600000000000002</c:v>
                  </c:pt>
                  <c:pt idx="2">
                    <c:v>0.221</c:v>
                  </c:pt>
                  <c:pt idx="3">
                    <c:v>0.17199999999999999</c:v>
                  </c:pt>
                  <c:pt idx="4">
                    <c:v>0.182</c:v>
                  </c:pt>
                  <c:pt idx="5">
                    <c:v>0.37</c:v>
                  </c:pt>
                  <c:pt idx="6">
                    <c:v>0.318</c:v>
                  </c:pt>
                  <c:pt idx="7">
                    <c:v>0.42499999999999999</c:v>
                  </c:pt>
                  <c:pt idx="8">
                    <c:v>0.371</c:v>
                  </c:pt>
                  <c:pt idx="9">
                    <c:v>0.35899999999999999</c:v>
                  </c:pt>
                  <c:pt idx="10">
                    <c:v>0.27400000000000002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'Two-comp (po)'!$B$15:$B$129</c:f>
              <c:numCache>
                <c:formatCode>General</c:formatCode>
                <c:ptCount val="115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240</c:v>
                </c:pt>
                <c:pt idx="9">
                  <c:v>300</c:v>
                </c:pt>
                <c:pt idx="10">
                  <c:v>360</c:v>
                </c:pt>
                <c:pt idx="15" formatCode="0.0_ ">
                  <c:v>7.2</c:v>
                </c:pt>
                <c:pt idx="16" formatCode="0.0_ ">
                  <c:v>14.4</c:v>
                </c:pt>
                <c:pt idx="17" formatCode="0.0_ ">
                  <c:v>21.6</c:v>
                </c:pt>
                <c:pt idx="18" formatCode="0.0_ ">
                  <c:v>28.8</c:v>
                </c:pt>
                <c:pt idx="19" formatCode="0.0_ ">
                  <c:v>36</c:v>
                </c:pt>
                <c:pt idx="20" formatCode="0.0_ ">
                  <c:v>43.2</c:v>
                </c:pt>
                <c:pt idx="21" formatCode="0.0_ ">
                  <c:v>50.400000000000006</c:v>
                </c:pt>
                <c:pt idx="22" formatCode="0.0_ ">
                  <c:v>57.600000000000009</c:v>
                </c:pt>
                <c:pt idx="23" formatCode="0.0_ ">
                  <c:v>64.800000000000011</c:v>
                </c:pt>
                <c:pt idx="24" formatCode="0.0_ ">
                  <c:v>72.000000000000014</c:v>
                </c:pt>
                <c:pt idx="25" formatCode="0.0_ ">
                  <c:v>79.200000000000017</c:v>
                </c:pt>
                <c:pt idx="26" formatCode="0.0_ ">
                  <c:v>86.40000000000002</c:v>
                </c:pt>
                <c:pt idx="27" formatCode="0.0_ ">
                  <c:v>93.600000000000023</c:v>
                </c:pt>
                <c:pt idx="28" formatCode="0.0_ ">
                  <c:v>100.80000000000003</c:v>
                </c:pt>
                <c:pt idx="29" formatCode="0.0_ ">
                  <c:v>108.00000000000003</c:v>
                </c:pt>
                <c:pt idx="30" formatCode="0.0_ ">
                  <c:v>115.20000000000003</c:v>
                </c:pt>
                <c:pt idx="31" formatCode="0.0_ ">
                  <c:v>122.40000000000003</c:v>
                </c:pt>
                <c:pt idx="32" formatCode="0.0_ ">
                  <c:v>129.60000000000002</c:v>
                </c:pt>
                <c:pt idx="33" formatCode="0.0_ ">
                  <c:v>136.80000000000001</c:v>
                </c:pt>
                <c:pt idx="34" formatCode="0.0_ ">
                  <c:v>144</c:v>
                </c:pt>
                <c:pt idx="35" formatCode="0.0_ ">
                  <c:v>151.19999999999999</c:v>
                </c:pt>
                <c:pt idx="36" formatCode="0.0_ ">
                  <c:v>158.39999999999998</c:v>
                </c:pt>
                <c:pt idx="37" formatCode="0.0_ ">
                  <c:v>165.59999999999997</c:v>
                </c:pt>
                <c:pt idx="38" formatCode="0.0_ ">
                  <c:v>172.79999999999995</c:v>
                </c:pt>
                <c:pt idx="39" formatCode="0.0_ ">
                  <c:v>179.99999999999994</c:v>
                </c:pt>
                <c:pt idx="40" formatCode="0.0_ ">
                  <c:v>187.19999999999993</c:v>
                </c:pt>
                <c:pt idx="41" formatCode="0.0_ ">
                  <c:v>194.39999999999992</c:v>
                </c:pt>
                <c:pt idx="42" formatCode="0.0_ ">
                  <c:v>201.59999999999991</c:v>
                </c:pt>
                <c:pt idx="43" formatCode="0.0_ ">
                  <c:v>208.7999999999999</c:v>
                </c:pt>
                <c:pt idx="44" formatCode="0.0_ ">
                  <c:v>215.99999999999989</c:v>
                </c:pt>
                <c:pt idx="45" formatCode="0.0_ ">
                  <c:v>223.19999999999987</c:v>
                </c:pt>
                <c:pt idx="46" formatCode="0.0_ ">
                  <c:v>230.39999999999986</c:v>
                </c:pt>
                <c:pt idx="47" formatCode="0.0_ ">
                  <c:v>237.59999999999985</c:v>
                </c:pt>
                <c:pt idx="48" formatCode="0.0_ ">
                  <c:v>244.79999999999984</c:v>
                </c:pt>
                <c:pt idx="49" formatCode="0.0_ ">
                  <c:v>251.99999999999983</c:v>
                </c:pt>
                <c:pt idx="50" formatCode="0.0_ ">
                  <c:v>259.19999999999982</c:v>
                </c:pt>
                <c:pt idx="51" formatCode="0.0_ ">
                  <c:v>266.39999999999981</c:v>
                </c:pt>
                <c:pt idx="52" formatCode="0.0_ ">
                  <c:v>273.5999999999998</c:v>
                </c:pt>
                <c:pt idx="53" formatCode="0.0_ ">
                  <c:v>280.79999999999978</c:v>
                </c:pt>
                <c:pt idx="54" formatCode="0.0_ ">
                  <c:v>287.99999999999977</c:v>
                </c:pt>
                <c:pt idx="55" formatCode="0.0_ ">
                  <c:v>295.19999999999976</c:v>
                </c:pt>
                <c:pt idx="56" formatCode="0.0_ ">
                  <c:v>302.39999999999975</c:v>
                </c:pt>
                <c:pt idx="57" formatCode="0.0_ ">
                  <c:v>309.59999999999974</c:v>
                </c:pt>
                <c:pt idx="58" formatCode="0.0_ ">
                  <c:v>316.79999999999973</c:v>
                </c:pt>
                <c:pt idx="59" formatCode="0.0_ ">
                  <c:v>323.99999999999972</c:v>
                </c:pt>
                <c:pt idx="60" formatCode="0.0_ ">
                  <c:v>331.1999999999997</c:v>
                </c:pt>
                <c:pt idx="61" formatCode="0.0_ ">
                  <c:v>338.39999999999969</c:v>
                </c:pt>
                <c:pt idx="62" formatCode="0.0_ ">
                  <c:v>345.59999999999968</c:v>
                </c:pt>
                <c:pt idx="63" formatCode="0.0_ ">
                  <c:v>352.79999999999967</c:v>
                </c:pt>
                <c:pt idx="64" formatCode="0.0_ ">
                  <c:v>359.99999999999966</c:v>
                </c:pt>
                <c:pt idx="65" formatCode="0.0_ ">
                  <c:v>367.19999999999965</c:v>
                </c:pt>
                <c:pt idx="66" formatCode="0.0_ ">
                  <c:v>374.39999999999964</c:v>
                </c:pt>
                <c:pt idx="67" formatCode="0.0_ ">
                  <c:v>381.59999999999962</c:v>
                </c:pt>
                <c:pt idx="68" formatCode="0.0_ ">
                  <c:v>388.79999999999961</c:v>
                </c:pt>
                <c:pt idx="69" formatCode="0.0_ ">
                  <c:v>395.9999999999996</c:v>
                </c:pt>
                <c:pt idx="70" formatCode="0.0_ ">
                  <c:v>403.19999999999959</c:v>
                </c:pt>
                <c:pt idx="71" formatCode="0.0_ ">
                  <c:v>410.39999999999958</c:v>
                </c:pt>
                <c:pt idx="72" formatCode="0.0_ ">
                  <c:v>417.59999999999957</c:v>
                </c:pt>
                <c:pt idx="73" formatCode="0.0_ ">
                  <c:v>424.79999999999956</c:v>
                </c:pt>
                <c:pt idx="74" formatCode="0.0_ ">
                  <c:v>431.99999999999955</c:v>
                </c:pt>
                <c:pt idx="75" formatCode="0.0_ ">
                  <c:v>439.19999999999953</c:v>
                </c:pt>
                <c:pt idx="76" formatCode="0.0_ ">
                  <c:v>446.39999999999952</c:v>
                </c:pt>
                <c:pt idx="77" formatCode="0.0_ ">
                  <c:v>453.59999999999951</c:v>
                </c:pt>
                <c:pt idx="78" formatCode="0.0_ ">
                  <c:v>460.7999999999995</c:v>
                </c:pt>
                <c:pt idx="79" formatCode="0.0_ ">
                  <c:v>467.99999999999949</c:v>
                </c:pt>
                <c:pt idx="80" formatCode="0.0_ ">
                  <c:v>475.19999999999948</c:v>
                </c:pt>
                <c:pt idx="81" formatCode="0.0_ ">
                  <c:v>482.39999999999947</c:v>
                </c:pt>
                <c:pt idx="82" formatCode="0.0_ ">
                  <c:v>489.59999999999945</c:v>
                </c:pt>
                <c:pt idx="83" formatCode="0.0_ ">
                  <c:v>496.79999999999944</c:v>
                </c:pt>
                <c:pt idx="84" formatCode="0.0_ ">
                  <c:v>503.99999999999943</c:v>
                </c:pt>
                <c:pt idx="85" formatCode="0.0_ ">
                  <c:v>511.19999999999942</c:v>
                </c:pt>
                <c:pt idx="86" formatCode="0.0_ ">
                  <c:v>518.39999999999941</c:v>
                </c:pt>
                <c:pt idx="87" formatCode="0.0_ ">
                  <c:v>525.59999999999945</c:v>
                </c:pt>
                <c:pt idx="88" formatCode="0.0_ ">
                  <c:v>532.7999999999995</c:v>
                </c:pt>
                <c:pt idx="89" formatCode="0.0_ ">
                  <c:v>539.99999999999955</c:v>
                </c:pt>
                <c:pt idx="90" formatCode="0.0_ ">
                  <c:v>547.19999999999959</c:v>
                </c:pt>
                <c:pt idx="91" formatCode="0.0_ ">
                  <c:v>554.39999999999964</c:v>
                </c:pt>
                <c:pt idx="92" formatCode="0.0_ ">
                  <c:v>561.59999999999968</c:v>
                </c:pt>
                <c:pt idx="93" formatCode="0.0_ ">
                  <c:v>568.79999999999973</c:v>
                </c:pt>
                <c:pt idx="94" formatCode="0.0_ ">
                  <c:v>575.99999999999977</c:v>
                </c:pt>
                <c:pt idx="95" formatCode="0.0_ ">
                  <c:v>583.19999999999982</c:v>
                </c:pt>
                <c:pt idx="96" formatCode="0.0_ ">
                  <c:v>590.39999999999986</c:v>
                </c:pt>
                <c:pt idx="97" formatCode="0.0_ ">
                  <c:v>597.59999999999991</c:v>
                </c:pt>
                <c:pt idx="98" formatCode="0.0_ ">
                  <c:v>604.79999999999995</c:v>
                </c:pt>
                <c:pt idx="99" formatCode="0.0_ ">
                  <c:v>612</c:v>
                </c:pt>
                <c:pt idx="100" formatCode="0.0_ ">
                  <c:v>619.20000000000005</c:v>
                </c:pt>
                <c:pt idx="101" formatCode="0.0_ ">
                  <c:v>626.40000000000009</c:v>
                </c:pt>
                <c:pt idx="102" formatCode="0.0_ ">
                  <c:v>633.60000000000014</c:v>
                </c:pt>
                <c:pt idx="103" formatCode="0.0_ ">
                  <c:v>640.80000000000018</c:v>
                </c:pt>
                <c:pt idx="104" formatCode="0.0_ ">
                  <c:v>648.00000000000023</c:v>
                </c:pt>
                <c:pt idx="105" formatCode="0.0_ ">
                  <c:v>655.20000000000027</c:v>
                </c:pt>
                <c:pt idx="106" formatCode="0.0_ ">
                  <c:v>662.40000000000032</c:v>
                </c:pt>
                <c:pt idx="107" formatCode="0.0_ ">
                  <c:v>669.60000000000036</c:v>
                </c:pt>
                <c:pt idx="108" formatCode="0.0_ ">
                  <c:v>676.80000000000041</c:v>
                </c:pt>
                <c:pt idx="109" formatCode="0.0_ ">
                  <c:v>684.00000000000045</c:v>
                </c:pt>
                <c:pt idx="110" formatCode="0.0_ ">
                  <c:v>691.2000000000005</c:v>
                </c:pt>
                <c:pt idx="111" formatCode="0.0_ ">
                  <c:v>698.40000000000055</c:v>
                </c:pt>
                <c:pt idx="112" formatCode="0.0_ ">
                  <c:v>705.60000000000059</c:v>
                </c:pt>
                <c:pt idx="113" formatCode="0.0_ ">
                  <c:v>712.80000000000064</c:v>
                </c:pt>
                <c:pt idx="114" formatCode="0.0_ ">
                  <c:v>720.00000000000068</c:v>
                </c:pt>
              </c:numCache>
            </c:numRef>
          </c:xVal>
          <c:yVal>
            <c:numRef>
              <c:f>'Two-comp (po)'!$C$15:$C$129</c:f>
              <c:numCache>
                <c:formatCode>0.000_ </c:formatCode>
                <c:ptCount val="115"/>
                <c:pt idx="0">
                  <c:v>1.1000000000000001</c:v>
                </c:pt>
                <c:pt idx="1">
                  <c:v>1.5</c:v>
                </c:pt>
                <c:pt idx="2">
                  <c:v>2.5</c:v>
                </c:pt>
                <c:pt idx="3">
                  <c:v>3.1</c:v>
                </c:pt>
                <c:pt idx="4">
                  <c:v>3.4</c:v>
                </c:pt>
                <c:pt idx="5">
                  <c:v>3.5</c:v>
                </c:pt>
                <c:pt idx="6">
                  <c:v>3.4</c:v>
                </c:pt>
                <c:pt idx="7">
                  <c:v>3.3</c:v>
                </c:pt>
                <c:pt idx="8">
                  <c:v>3.2</c:v>
                </c:pt>
                <c:pt idx="9">
                  <c:v>3.1</c:v>
                </c:pt>
                <c:pt idx="10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75-4BEF-BB68-6D435C0039B3}"/>
            </c:ext>
          </c:extLst>
        </c:ser>
        <c:ser>
          <c:idx val="1"/>
          <c:order val="1"/>
          <c:tx>
            <c:strRef>
              <c:f>'Two-comp (po)'!$D$14</c:f>
              <c:strCache>
                <c:ptCount val="1"/>
                <c:pt idx="0">
                  <c:v>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'Two-comp (po)'!$B$15:$B$129</c:f>
              <c:numCache>
                <c:formatCode>General</c:formatCode>
                <c:ptCount val="115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240</c:v>
                </c:pt>
                <c:pt idx="9">
                  <c:v>300</c:v>
                </c:pt>
                <c:pt idx="10">
                  <c:v>360</c:v>
                </c:pt>
                <c:pt idx="15" formatCode="0.0_ ">
                  <c:v>7.2</c:v>
                </c:pt>
                <c:pt idx="16" formatCode="0.0_ ">
                  <c:v>14.4</c:v>
                </c:pt>
                <c:pt idx="17" formatCode="0.0_ ">
                  <c:v>21.6</c:v>
                </c:pt>
                <c:pt idx="18" formatCode="0.0_ ">
                  <c:v>28.8</c:v>
                </c:pt>
                <c:pt idx="19" formatCode="0.0_ ">
                  <c:v>36</c:v>
                </c:pt>
                <c:pt idx="20" formatCode="0.0_ ">
                  <c:v>43.2</c:v>
                </c:pt>
                <c:pt idx="21" formatCode="0.0_ ">
                  <c:v>50.400000000000006</c:v>
                </c:pt>
                <c:pt idx="22" formatCode="0.0_ ">
                  <c:v>57.600000000000009</c:v>
                </c:pt>
                <c:pt idx="23" formatCode="0.0_ ">
                  <c:v>64.800000000000011</c:v>
                </c:pt>
                <c:pt idx="24" formatCode="0.0_ ">
                  <c:v>72.000000000000014</c:v>
                </c:pt>
                <c:pt idx="25" formatCode="0.0_ ">
                  <c:v>79.200000000000017</c:v>
                </c:pt>
                <c:pt idx="26" formatCode="0.0_ ">
                  <c:v>86.40000000000002</c:v>
                </c:pt>
                <c:pt idx="27" formatCode="0.0_ ">
                  <c:v>93.600000000000023</c:v>
                </c:pt>
                <c:pt idx="28" formatCode="0.0_ ">
                  <c:v>100.80000000000003</c:v>
                </c:pt>
                <c:pt idx="29" formatCode="0.0_ ">
                  <c:v>108.00000000000003</c:v>
                </c:pt>
                <c:pt idx="30" formatCode="0.0_ ">
                  <c:v>115.20000000000003</c:v>
                </c:pt>
                <c:pt idx="31" formatCode="0.0_ ">
                  <c:v>122.40000000000003</c:v>
                </c:pt>
                <c:pt idx="32" formatCode="0.0_ ">
                  <c:v>129.60000000000002</c:v>
                </c:pt>
                <c:pt idx="33" formatCode="0.0_ ">
                  <c:v>136.80000000000001</c:v>
                </c:pt>
                <c:pt idx="34" formatCode="0.0_ ">
                  <c:v>144</c:v>
                </c:pt>
                <c:pt idx="35" formatCode="0.0_ ">
                  <c:v>151.19999999999999</c:v>
                </c:pt>
                <c:pt idx="36" formatCode="0.0_ ">
                  <c:v>158.39999999999998</c:v>
                </c:pt>
                <c:pt idx="37" formatCode="0.0_ ">
                  <c:v>165.59999999999997</c:v>
                </c:pt>
                <c:pt idx="38" formatCode="0.0_ ">
                  <c:v>172.79999999999995</c:v>
                </c:pt>
                <c:pt idx="39" formatCode="0.0_ ">
                  <c:v>179.99999999999994</c:v>
                </c:pt>
                <c:pt idx="40" formatCode="0.0_ ">
                  <c:v>187.19999999999993</c:v>
                </c:pt>
                <c:pt idx="41" formatCode="0.0_ ">
                  <c:v>194.39999999999992</c:v>
                </c:pt>
                <c:pt idx="42" formatCode="0.0_ ">
                  <c:v>201.59999999999991</c:v>
                </c:pt>
                <c:pt idx="43" formatCode="0.0_ ">
                  <c:v>208.7999999999999</c:v>
                </c:pt>
                <c:pt idx="44" formatCode="0.0_ ">
                  <c:v>215.99999999999989</c:v>
                </c:pt>
                <c:pt idx="45" formatCode="0.0_ ">
                  <c:v>223.19999999999987</c:v>
                </c:pt>
                <c:pt idx="46" formatCode="0.0_ ">
                  <c:v>230.39999999999986</c:v>
                </c:pt>
                <c:pt idx="47" formatCode="0.0_ ">
                  <c:v>237.59999999999985</c:v>
                </c:pt>
                <c:pt idx="48" formatCode="0.0_ ">
                  <c:v>244.79999999999984</c:v>
                </c:pt>
                <c:pt idx="49" formatCode="0.0_ ">
                  <c:v>251.99999999999983</c:v>
                </c:pt>
                <c:pt idx="50" formatCode="0.0_ ">
                  <c:v>259.19999999999982</c:v>
                </c:pt>
                <c:pt idx="51" formatCode="0.0_ ">
                  <c:v>266.39999999999981</c:v>
                </c:pt>
                <c:pt idx="52" formatCode="0.0_ ">
                  <c:v>273.5999999999998</c:v>
                </c:pt>
                <c:pt idx="53" formatCode="0.0_ ">
                  <c:v>280.79999999999978</c:v>
                </c:pt>
                <c:pt idx="54" formatCode="0.0_ ">
                  <c:v>287.99999999999977</c:v>
                </c:pt>
                <c:pt idx="55" formatCode="0.0_ ">
                  <c:v>295.19999999999976</c:v>
                </c:pt>
                <c:pt idx="56" formatCode="0.0_ ">
                  <c:v>302.39999999999975</c:v>
                </c:pt>
                <c:pt idx="57" formatCode="0.0_ ">
                  <c:v>309.59999999999974</c:v>
                </c:pt>
                <c:pt idx="58" formatCode="0.0_ ">
                  <c:v>316.79999999999973</c:v>
                </c:pt>
                <c:pt idx="59" formatCode="0.0_ ">
                  <c:v>323.99999999999972</c:v>
                </c:pt>
                <c:pt idx="60" formatCode="0.0_ ">
                  <c:v>331.1999999999997</c:v>
                </c:pt>
                <c:pt idx="61" formatCode="0.0_ ">
                  <c:v>338.39999999999969</c:v>
                </c:pt>
                <c:pt idx="62" formatCode="0.0_ ">
                  <c:v>345.59999999999968</c:v>
                </c:pt>
                <c:pt idx="63" formatCode="0.0_ ">
                  <c:v>352.79999999999967</c:v>
                </c:pt>
                <c:pt idx="64" formatCode="0.0_ ">
                  <c:v>359.99999999999966</c:v>
                </c:pt>
                <c:pt idx="65" formatCode="0.0_ ">
                  <c:v>367.19999999999965</c:v>
                </c:pt>
                <c:pt idx="66" formatCode="0.0_ ">
                  <c:v>374.39999999999964</c:v>
                </c:pt>
                <c:pt idx="67" formatCode="0.0_ ">
                  <c:v>381.59999999999962</c:v>
                </c:pt>
                <c:pt idx="68" formatCode="0.0_ ">
                  <c:v>388.79999999999961</c:v>
                </c:pt>
                <c:pt idx="69" formatCode="0.0_ ">
                  <c:v>395.9999999999996</c:v>
                </c:pt>
                <c:pt idx="70" formatCode="0.0_ ">
                  <c:v>403.19999999999959</c:v>
                </c:pt>
                <c:pt idx="71" formatCode="0.0_ ">
                  <c:v>410.39999999999958</c:v>
                </c:pt>
                <c:pt idx="72" formatCode="0.0_ ">
                  <c:v>417.59999999999957</c:v>
                </c:pt>
                <c:pt idx="73" formatCode="0.0_ ">
                  <c:v>424.79999999999956</c:v>
                </c:pt>
                <c:pt idx="74" formatCode="0.0_ ">
                  <c:v>431.99999999999955</c:v>
                </c:pt>
                <c:pt idx="75" formatCode="0.0_ ">
                  <c:v>439.19999999999953</c:v>
                </c:pt>
                <c:pt idx="76" formatCode="0.0_ ">
                  <c:v>446.39999999999952</c:v>
                </c:pt>
                <c:pt idx="77" formatCode="0.0_ ">
                  <c:v>453.59999999999951</c:v>
                </c:pt>
                <c:pt idx="78" formatCode="0.0_ ">
                  <c:v>460.7999999999995</c:v>
                </c:pt>
                <c:pt idx="79" formatCode="0.0_ ">
                  <c:v>467.99999999999949</c:v>
                </c:pt>
                <c:pt idx="80" formatCode="0.0_ ">
                  <c:v>475.19999999999948</c:v>
                </c:pt>
                <c:pt idx="81" formatCode="0.0_ ">
                  <c:v>482.39999999999947</c:v>
                </c:pt>
                <c:pt idx="82" formatCode="0.0_ ">
                  <c:v>489.59999999999945</c:v>
                </c:pt>
                <c:pt idx="83" formatCode="0.0_ ">
                  <c:v>496.79999999999944</c:v>
                </c:pt>
                <c:pt idx="84" formatCode="0.0_ ">
                  <c:v>503.99999999999943</c:v>
                </c:pt>
                <c:pt idx="85" formatCode="0.0_ ">
                  <c:v>511.19999999999942</c:v>
                </c:pt>
                <c:pt idx="86" formatCode="0.0_ ">
                  <c:v>518.39999999999941</c:v>
                </c:pt>
                <c:pt idx="87" formatCode="0.0_ ">
                  <c:v>525.59999999999945</c:v>
                </c:pt>
                <c:pt idx="88" formatCode="0.0_ ">
                  <c:v>532.7999999999995</c:v>
                </c:pt>
                <c:pt idx="89" formatCode="0.0_ ">
                  <c:v>539.99999999999955</c:v>
                </c:pt>
                <c:pt idx="90" formatCode="0.0_ ">
                  <c:v>547.19999999999959</c:v>
                </c:pt>
                <c:pt idx="91" formatCode="0.0_ ">
                  <c:v>554.39999999999964</c:v>
                </c:pt>
                <c:pt idx="92" formatCode="0.0_ ">
                  <c:v>561.59999999999968</c:v>
                </c:pt>
                <c:pt idx="93" formatCode="0.0_ ">
                  <c:v>568.79999999999973</c:v>
                </c:pt>
                <c:pt idx="94" formatCode="0.0_ ">
                  <c:v>575.99999999999977</c:v>
                </c:pt>
                <c:pt idx="95" formatCode="0.0_ ">
                  <c:v>583.19999999999982</c:v>
                </c:pt>
                <c:pt idx="96" formatCode="0.0_ ">
                  <c:v>590.39999999999986</c:v>
                </c:pt>
                <c:pt idx="97" formatCode="0.0_ ">
                  <c:v>597.59999999999991</c:v>
                </c:pt>
                <c:pt idx="98" formatCode="0.0_ ">
                  <c:v>604.79999999999995</c:v>
                </c:pt>
                <c:pt idx="99" formatCode="0.0_ ">
                  <c:v>612</c:v>
                </c:pt>
                <c:pt idx="100" formatCode="0.0_ ">
                  <c:v>619.20000000000005</c:v>
                </c:pt>
                <c:pt idx="101" formatCode="0.0_ ">
                  <c:v>626.40000000000009</c:v>
                </c:pt>
                <c:pt idx="102" formatCode="0.0_ ">
                  <c:v>633.60000000000014</c:v>
                </c:pt>
                <c:pt idx="103" formatCode="0.0_ ">
                  <c:v>640.80000000000018</c:v>
                </c:pt>
                <c:pt idx="104" formatCode="0.0_ ">
                  <c:v>648.00000000000023</c:v>
                </c:pt>
                <c:pt idx="105" formatCode="0.0_ ">
                  <c:v>655.20000000000027</c:v>
                </c:pt>
                <c:pt idx="106" formatCode="0.0_ ">
                  <c:v>662.40000000000032</c:v>
                </c:pt>
                <c:pt idx="107" formatCode="0.0_ ">
                  <c:v>669.60000000000036</c:v>
                </c:pt>
                <c:pt idx="108" formatCode="0.0_ ">
                  <c:v>676.80000000000041</c:v>
                </c:pt>
                <c:pt idx="109" formatCode="0.0_ ">
                  <c:v>684.00000000000045</c:v>
                </c:pt>
                <c:pt idx="110" formatCode="0.0_ ">
                  <c:v>691.2000000000005</c:v>
                </c:pt>
                <c:pt idx="111" formatCode="0.0_ ">
                  <c:v>698.40000000000055</c:v>
                </c:pt>
                <c:pt idx="112" formatCode="0.0_ ">
                  <c:v>705.60000000000059</c:v>
                </c:pt>
                <c:pt idx="113" formatCode="0.0_ ">
                  <c:v>712.80000000000064</c:v>
                </c:pt>
                <c:pt idx="114" formatCode="0.0_ ">
                  <c:v>720.00000000000068</c:v>
                </c:pt>
              </c:numCache>
            </c:numRef>
          </c:xVal>
          <c:yVal>
            <c:numRef>
              <c:f>'Two-comp (po)'!$D$15:$D$129</c:f>
              <c:numCache>
                <c:formatCode>General</c:formatCode>
                <c:ptCount val="115"/>
                <c:pt idx="15" formatCode="0.000_ ">
                  <c:v>1.2188632980287732</c:v>
                </c:pt>
                <c:pt idx="16" formatCode="0.000_ ">
                  <c:v>1.6639533674991345</c:v>
                </c:pt>
                <c:pt idx="17" formatCode="0.000_ ">
                  <c:v>1.9953533307904723</c:v>
                </c:pt>
                <c:pt idx="18" formatCode="0.000_ ">
                  <c:v>2.2696246024326308</c:v>
                </c:pt>
                <c:pt idx="19" formatCode="0.000_ ">
                  <c:v>2.4984264096116484</c:v>
                </c:pt>
                <c:pt idx="20" formatCode="0.000_ ">
                  <c:v>2.6890078255621734</c:v>
                </c:pt>
                <c:pt idx="21" formatCode="0.000_ ">
                  <c:v>2.8473086889632482</c:v>
                </c:pt>
                <c:pt idx="22" formatCode="0.000_ ">
                  <c:v>2.9783365037699041</c:v>
                </c:pt>
                <c:pt idx="23" formatCode="0.000_ ">
                  <c:v>3.0863232185753553</c:v>
                </c:pt>
                <c:pt idx="24" formatCode="0.000_ ">
                  <c:v>3.1748460889659311</c:v>
                </c:pt>
                <c:pt idx="25" formatCode="0.000_ ">
                  <c:v>3.2469290047805277</c:v>
                </c:pt>
                <c:pt idx="26" formatCode="0.000_ ">
                  <c:v>3.3051280843925293</c:v>
                </c:pt>
                <c:pt idx="27" formatCode="0.000_ ">
                  <c:v>3.3516040257226902</c:v>
                </c:pt>
                <c:pt idx="28" formatCode="0.000_ ">
                  <c:v>3.3881832663816751</c:v>
                </c:pt>
                <c:pt idx="29" formatCode="0.000_ ">
                  <c:v>3.4164096841302398</c:v>
                </c:pt>
                <c:pt idx="30" formatCode="0.000_ ">
                  <c:v>3.4375883008101304</c:v>
                </c:pt>
                <c:pt idx="31" formatCode="0.000_ ">
                  <c:v>3.4528222265728892</c:v>
                </c:pt>
                <c:pt idx="32" formatCode="0.000_ ">
                  <c:v>3.4630438899318867</c:v>
                </c:pt>
                <c:pt idx="33" formatCode="0.000_ ">
                  <c:v>3.4690414374510796</c:v>
                </c:pt>
                <c:pt idx="34" formatCode="0.000_ ">
                  <c:v>3.4714810501842766</c:v>
                </c:pt>
                <c:pt idx="35" formatCode="0.000_ ">
                  <c:v>3.4709258084223804</c:v>
                </c:pt>
                <c:pt idx="36" formatCode="0.000_ ">
                  <c:v>3.4678516386228826</c:v>
                </c:pt>
                <c:pt idx="37" formatCode="0.000_ ">
                  <c:v>3.4626607938213807</c:v>
                </c:pt>
                <c:pt idx="38" formatCode="0.000_ ">
                  <c:v>3.4556932490222367</c:v>
                </c:pt>
                <c:pt idx="39" formatCode="0.000_ ">
                  <c:v>3.4472363340591872</c:v>
                </c:pt>
                <c:pt idx="40" formatCode="0.000_ ">
                  <c:v>3.4375328765369875</c:v>
                </c:pt>
                <c:pt idx="41" formatCode="0.000_ ">
                  <c:v>3.426788085300315</c:v>
                </c:pt>
                <c:pt idx="42" formatCode="0.000_ ">
                  <c:v>3.4151753692329909</c:v>
                </c:pt>
                <c:pt idx="43" formatCode="0.000_ ">
                  <c:v>3.4028412560602908</c:v>
                </c:pt>
                <c:pt idx="44" formatCode="0.000_ ">
                  <c:v>3.3899095503571779</c:v>
                </c:pt>
                <c:pt idx="45" formatCode="0.000_ ">
                  <c:v>3.3764848484346994</c:v>
                </c:pt>
                <c:pt idx="46" formatCode="0.000_ ">
                  <c:v>3.3626555095764123</c:v>
                </c:pt>
                <c:pt idx="47" formatCode="0.000_ ">
                  <c:v>3.3484961677113638</c:v>
                </c:pt>
                <c:pt idx="48" formatCode="0.000_ ">
                  <c:v>3.3340698546044316</c:v>
                </c:pt>
                <c:pt idx="49" formatCode="0.000_ ">
                  <c:v>3.3194297946507856</c:v>
                </c:pt>
                <c:pt idx="50" formatCode="0.000_ ">
                  <c:v>3.3046209220675484</c:v>
                </c:pt>
                <c:pt idx="51" formatCode="0.000_ ">
                  <c:v>3.2896811634195839</c:v>
                </c:pt>
                <c:pt idx="52" formatCode="0.000_ ">
                  <c:v>3.2746425217752613</c:v>
                </c:pt>
                <c:pt idx="53" formatCode="0.000_ ">
                  <c:v>3.2595319931741495</c:v>
                </c:pt>
                <c:pt idx="54" formatCode="0.000_ ">
                  <c:v>3.2443723413430212</c:v>
                </c:pt>
                <c:pt idx="55" formatCode="0.000_ ">
                  <c:v>3.2291827525849457</c:v>
                </c:pt>
                <c:pt idx="56" formatCode="0.000_ ">
                  <c:v>3.2139793893751403</c:v>
                </c:pt>
                <c:pt idx="57" formatCode="0.000_ ">
                  <c:v>3.1987758583306567</c:v>
                </c:pt>
                <c:pt idx="58" formatCode="0.000_ ">
                  <c:v>3.1835836057977094</c:v>
                </c:pt>
                <c:pt idx="59" formatCode="0.000_ ">
                  <c:v>3.1684122522520868</c:v>
                </c:pt>
                <c:pt idx="60" formatCode="0.000_ ">
                  <c:v>3.1532698749764161</c:v>
                </c:pt>
                <c:pt idx="61" formatCode="0.000_ ">
                  <c:v>3.138163247014357</c:v>
                </c:pt>
                <c:pt idx="62" formatCode="0.000_ ">
                  <c:v>3.1230980391643595</c:v>
                </c:pt>
                <c:pt idx="63" formatCode="0.000_ ">
                  <c:v>3.1080789907297004</c:v>
                </c:pt>
                <c:pt idx="64" formatCode="0.000_ ">
                  <c:v>3.0931100538572691</c:v>
                </c:pt>
                <c:pt idx="65" formatCode="0.000_ ">
                  <c:v>3.0781945155501393</c:v>
                </c:pt>
                <c:pt idx="66" formatCode="0.000_ ">
                  <c:v>3.0633351008071483</c:v>
                </c:pt>
                <c:pt idx="67" formatCode="0.000_ ">
                  <c:v>3.0485340598085751</c:v>
                </c:pt>
                <c:pt idx="68" formatCode="0.000_ ">
                  <c:v>3.0337932416155153</c:v>
                </c:pt>
                <c:pt idx="69" formatCode="0.000_ ">
                  <c:v>3.0191141564688966</c:v>
                </c:pt>
                <c:pt idx="70" formatCode="0.000_ ">
                  <c:v>3.0044980284514295</c:v>
                </c:pt>
                <c:pt idx="71" formatCode="0.000_ ">
                  <c:v>2.9899458400030801</c:v>
                </c:pt>
                <c:pt idx="72" formatCode="0.000_ ">
                  <c:v>2.9754583695500756</c:v>
                </c:pt>
                <c:pt idx="73" formatCode="0.000_ ">
                  <c:v>2.9610362233125826</c:v>
                </c:pt>
                <c:pt idx="74" formatCode="0.000_ ">
                  <c:v>2.9466798621914645</c:v>
                </c:pt>
                <c:pt idx="75" formatCode="0.000_ ">
                  <c:v>2.9323896244952259</c:v>
                </c:pt>
                <c:pt idx="76" formatCode="0.000_ ">
                  <c:v>2.9181657451505574</c:v>
                </c:pt>
                <c:pt idx="77" formatCode="0.000_ ">
                  <c:v>2.9040083719403795</c:v>
                </c:pt>
                <c:pt idx="78" formatCode="0.000_ ">
                  <c:v>2.8899175792291256</c:v>
                </c:pt>
                <c:pt idx="79" formatCode="0.000_ ">
                  <c:v>2.8758933795639399</c:v>
                </c:pt>
                <c:pt idx="80" formatCode="0.000_ ">
                  <c:v>2.8619357334803248</c:v>
                </c:pt>
                <c:pt idx="81" formatCode="0.000_ ">
                  <c:v>2.8480445577899545</c:v>
                </c:pt>
                <c:pt idx="82" formatCode="0.000_ ">
                  <c:v>2.8342197325854284</c:v>
                </c:pt>
                <c:pt idx="83" formatCode="0.000_ ">
                  <c:v>2.8204611071604289</c:v>
                </c:pt>
                <c:pt idx="84" formatCode="0.000_ ">
                  <c:v>2.8067685050130264</c:v>
                </c:pt>
                <c:pt idx="85" formatCode="0.000_ ">
                  <c:v>2.7931417280739685</c:v>
                </c:pt>
                <c:pt idx="86" formatCode="0.000_ ">
                  <c:v>2.779580560279816</c:v>
                </c:pt>
                <c:pt idx="87" formatCode="0.000_ ">
                  <c:v>2.7660847705922609</c:v>
                </c:pt>
                <c:pt idx="88" formatCode="0.000_ ">
                  <c:v>2.7526541155493169</c:v>
                </c:pt>
                <c:pt idx="89" formatCode="0.000_ ">
                  <c:v>2.7392883414207567</c:v>
                </c:pt>
                <c:pt idx="90" formatCode="0.000_ ">
                  <c:v>2.7259871860290392</c:v>
                </c:pt>
                <c:pt idx="91" formatCode="0.000_ ">
                  <c:v>2.7127503802874662</c:v>
                </c:pt>
                <c:pt idx="92" formatCode="0.000_ ">
                  <c:v>2.6995776494993007</c:v>
                </c:pt>
                <c:pt idx="93" formatCode="0.000_ ">
                  <c:v>2.6864687144548367</c:v>
                </c:pt>
                <c:pt idx="94" formatCode="0.000_ ">
                  <c:v>2.6734232923576657</c:v>
                </c:pt>
                <c:pt idx="95" formatCode="0.000_ ">
                  <c:v>2.6604410976065731</c:v>
                </c:pt>
                <c:pt idx="96" formatCode="0.000_ ">
                  <c:v>2.6475218424553937</c:v>
                </c:pt>
                <c:pt idx="97" formatCode="0.000_ ">
                  <c:v>2.6346652375697079</c:v>
                </c:pt>
                <c:pt idx="98" formatCode="0.000_ ">
                  <c:v>2.6218709924963468</c:v>
                </c:pt>
                <c:pt idx="99" formatCode="0.000_ ">
                  <c:v>2.6091388160591822</c:v>
                </c:pt>
                <c:pt idx="100" formatCode="0.000_ ">
                  <c:v>2.5964684166926277</c:v>
                </c:pt>
                <c:pt idx="101" formatCode="0.000_ ">
                  <c:v>2.5838595027224742</c:v>
                </c:pt>
                <c:pt idx="102" formatCode="0.000_ ">
                  <c:v>2.5713117826022223</c:v>
                </c:pt>
                <c:pt idx="103" formatCode="0.000_ ">
                  <c:v>2.5588249651117856</c:v>
                </c:pt>
                <c:pt idx="104" formatCode="0.000_ ">
                  <c:v>2.5463987595244126</c:v>
                </c:pt>
                <c:pt idx="105" formatCode="0.000_ ">
                  <c:v>2.5340328757467256</c:v>
                </c:pt>
                <c:pt idx="106" formatCode="0.000_ ">
                  <c:v>2.5217270244360517</c:v>
                </c:pt>
                <c:pt idx="107" formatCode="0.000_ ">
                  <c:v>2.5094809170985601</c:v>
                </c:pt>
                <c:pt idx="108" formatCode="0.000_ ">
                  <c:v>2.4972942661711826</c:v>
                </c:pt>
                <c:pt idx="109" formatCode="0.000_ ">
                  <c:v>2.4851667850898247</c:v>
                </c:pt>
                <c:pt idx="110" formatCode="0.000_ ">
                  <c:v>2.473098188345999</c:v>
                </c:pt>
                <c:pt idx="111" formatCode="0.000_ ">
                  <c:v>2.46108819153367</c:v>
                </c:pt>
                <c:pt idx="112" formatCode="0.000_ ">
                  <c:v>2.4491365113878363</c:v>
                </c:pt>
                <c:pt idx="113" formatCode="0.000_ ">
                  <c:v>2.4372428658161303</c:v>
                </c:pt>
                <c:pt idx="114" formatCode="0.000_ ">
                  <c:v>2.4254069739245159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75-4BEF-BB68-6D435C0039B3}"/>
            </c:ext>
          </c:extLst>
        </c:ser>
        <c:ser>
          <c:idx val="2"/>
          <c:order val="2"/>
          <c:tx>
            <c:strRef>
              <c:f>'Two-comp (po)'!$E$14</c:f>
              <c:strCache>
                <c:ptCount val="1"/>
                <c:pt idx="0">
                  <c:v>B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'Two-comp (po)'!$B$15:$B$129</c:f>
              <c:numCache>
                <c:formatCode>General</c:formatCode>
                <c:ptCount val="115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240</c:v>
                </c:pt>
                <c:pt idx="9">
                  <c:v>300</c:v>
                </c:pt>
                <c:pt idx="10">
                  <c:v>360</c:v>
                </c:pt>
                <c:pt idx="15" formatCode="0.0_ ">
                  <c:v>7.2</c:v>
                </c:pt>
                <c:pt idx="16" formatCode="0.0_ ">
                  <c:v>14.4</c:v>
                </c:pt>
                <c:pt idx="17" formatCode="0.0_ ">
                  <c:v>21.6</c:v>
                </c:pt>
                <c:pt idx="18" formatCode="0.0_ ">
                  <c:v>28.8</c:v>
                </c:pt>
                <c:pt idx="19" formatCode="0.0_ ">
                  <c:v>36</c:v>
                </c:pt>
                <c:pt idx="20" formatCode="0.0_ ">
                  <c:v>43.2</c:v>
                </c:pt>
                <c:pt idx="21" formatCode="0.0_ ">
                  <c:v>50.400000000000006</c:v>
                </c:pt>
                <c:pt idx="22" formatCode="0.0_ ">
                  <c:v>57.600000000000009</c:v>
                </c:pt>
                <c:pt idx="23" formatCode="0.0_ ">
                  <c:v>64.800000000000011</c:v>
                </c:pt>
                <c:pt idx="24" formatCode="0.0_ ">
                  <c:v>72.000000000000014</c:v>
                </c:pt>
                <c:pt idx="25" formatCode="0.0_ ">
                  <c:v>79.200000000000017</c:v>
                </c:pt>
                <c:pt idx="26" formatCode="0.0_ ">
                  <c:v>86.40000000000002</c:v>
                </c:pt>
                <c:pt idx="27" formatCode="0.0_ ">
                  <c:v>93.600000000000023</c:v>
                </c:pt>
                <c:pt idx="28" formatCode="0.0_ ">
                  <c:v>100.80000000000003</c:v>
                </c:pt>
                <c:pt idx="29" formatCode="0.0_ ">
                  <c:v>108.00000000000003</c:v>
                </c:pt>
                <c:pt idx="30" formatCode="0.0_ ">
                  <c:v>115.20000000000003</c:v>
                </c:pt>
                <c:pt idx="31" formatCode="0.0_ ">
                  <c:v>122.40000000000003</c:v>
                </c:pt>
                <c:pt idx="32" formatCode="0.0_ ">
                  <c:v>129.60000000000002</c:v>
                </c:pt>
                <c:pt idx="33" formatCode="0.0_ ">
                  <c:v>136.80000000000001</c:v>
                </c:pt>
                <c:pt idx="34" formatCode="0.0_ ">
                  <c:v>144</c:v>
                </c:pt>
                <c:pt idx="35" formatCode="0.0_ ">
                  <c:v>151.19999999999999</c:v>
                </c:pt>
                <c:pt idx="36" formatCode="0.0_ ">
                  <c:v>158.39999999999998</c:v>
                </c:pt>
                <c:pt idx="37" formatCode="0.0_ ">
                  <c:v>165.59999999999997</c:v>
                </c:pt>
                <c:pt idx="38" formatCode="0.0_ ">
                  <c:v>172.79999999999995</c:v>
                </c:pt>
                <c:pt idx="39" formatCode="0.0_ ">
                  <c:v>179.99999999999994</c:v>
                </c:pt>
                <c:pt idx="40" formatCode="0.0_ ">
                  <c:v>187.19999999999993</c:v>
                </c:pt>
                <c:pt idx="41" formatCode="0.0_ ">
                  <c:v>194.39999999999992</c:v>
                </c:pt>
                <c:pt idx="42" formatCode="0.0_ ">
                  <c:v>201.59999999999991</c:v>
                </c:pt>
                <c:pt idx="43" formatCode="0.0_ ">
                  <c:v>208.7999999999999</c:v>
                </c:pt>
                <c:pt idx="44" formatCode="0.0_ ">
                  <c:v>215.99999999999989</c:v>
                </c:pt>
                <c:pt idx="45" formatCode="0.0_ ">
                  <c:v>223.19999999999987</c:v>
                </c:pt>
                <c:pt idx="46" formatCode="0.0_ ">
                  <c:v>230.39999999999986</c:v>
                </c:pt>
                <c:pt idx="47" formatCode="0.0_ ">
                  <c:v>237.59999999999985</c:v>
                </c:pt>
                <c:pt idx="48" formatCode="0.0_ ">
                  <c:v>244.79999999999984</c:v>
                </c:pt>
                <c:pt idx="49" formatCode="0.0_ ">
                  <c:v>251.99999999999983</c:v>
                </c:pt>
                <c:pt idx="50" formatCode="0.0_ ">
                  <c:v>259.19999999999982</c:v>
                </c:pt>
                <c:pt idx="51" formatCode="0.0_ ">
                  <c:v>266.39999999999981</c:v>
                </c:pt>
                <c:pt idx="52" formatCode="0.0_ ">
                  <c:v>273.5999999999998</c:v>
                </c:pt>
                <c:pt idx="53" formatCode="0.0_ ">
                  <c:v>280.79999999999978</c:v>
                </c:pt>
                <c:pt idx="54" formatCode="0.0_ ">
                  <c:v>287.99999999999977</c:v>
                </c:pt>
                <c:pt idx="55" formatCode="0.0_ ">
                  <c:v>295.19999999999976</c:v>
                </c:pt>
                <c:pt idx="56" formatCode="0.0_ ">
                  <c:v>302.39999999999975</c:v>
                </c:pt>
                <c:pt idx="57" formatCode="0.0_ ">
                  <c:v>309.59999999999974</c:v>
                </c:pt>
                <c:pt idx="58" formatCode="0.0_ ">
                  <c:v>316.79999999999973</c:v>
                </c:pt>
                <c:pt idx="59" formatCode="0.0_ ">
                  <c:v>323.99999999999972</c:v>
                </c:pt>
                <c:pt idx="60" formatCode="0.0_ ">
                  <c:v>331.1999999999997</c:v>
                </c:pt>
                <c:pt idx="61" formatCode="0.0_ ">
                  <c:v>338.39999999999969</c:v>
                </c:pt>
                <c:pt idx="62" formatCode="0.0_ ">
                  <c:v>345.59999999999968</c:v>
                </c:pt>
                <c:pt idx="63" formatCode="0.0_ ">
                  <c:v>352.79999999999967</c:v>
                </c:pt>
                <c:pt idx="64" formatCode="0.0_ ">
                  <c:v>359.99999999999966</c:v>
                </c:pt>
                <c:pt idx="65" formatCode="0.0_ ">
                  <c:v>367.19999999999965</c:v>
                </c:pt>
                <c:pt idx="66" formatCode="0.0_ ">
                  <c:v>374.39999999999964</c:v>
                </c:pt>
                <c:pt idx="67" formatCode="0.0_ ">
                  <c:v>381.59999999999962</c:v>
                </c:pt>
                <c:pt idx="68" formatCode="0.0_ ">
                  <c:v>388.79999999999961</c:v>
                </c:pt>
                <c:pt idx="69" formatCode="0.0_ ">
                  <c:v>395.9999999999996</c:v>
                </c:pt>
                <c:pt idx="70" formatCode="0.0_ ">
                  <c:v>403.19999999999959</c:v>
                </c:pt>
                <c:pt idx="71" formatCode="0.0_ ">
                  <c:v>410.39999999999958</c:v>
                </c:pt>
                <c:pt idx="72" formatCode="0.0_ ">
                  <c:v>417.59999999999957</c:v>
                </c:pt>
                <c:pt idx="73" formatCode="0.0_ ">
                  <c:v>424.79999999999956</c:v>
                </c:pt>
                <c:pt idx="74" formatCode="0.0_ ">
                  <c:v>431.99999999999955</c:v>
                </c:pt>
                <c:pt idx="75" formatCode="0.0_ ">
                  <c:v>439.19999999999953</c:v>
                </c:pt>
                <c:pt idx="76" formatCode="0.0_ ">
                  <c:v>446.39999999999952</c:v>
                </c:pt>
                <c:pt idx="77" formatCode="0.0_ ">
                  <c:v>453.59999999999951</c:v>
                </c:pt>
                <c:pt idx="78" formatCode="0.0_ ">
                  <c:v>460.7999999999995</c:v>
                </c:pt>
                <c:pt idx="79" formatCode="0.0_ ">
                  <c:v>467.99999999999949</c:v>
                </c:pt>
                <c:pt idx="80" formatCode="0.0_ ">
                  <c:v>475.19999999999948</c:v>
                </c:pt>
                <c:pt idx="81" formatCode="0.0_ ">
                  <c:v>482.39999999999947</c:v>
                </c:pt>
                <c:pt idx="82" formatCode="0.0_ ">
                  <c:v>489.59999999999945</c:v>
                </c:pt>
                <c:pt idx="83" formatCode="0.0_ ">
                  <c:v>496.79999999999944</c:v>
                </c:pt>
                <c:pt idx="84" formatCode="0.0_ ">
                  <c:v>503.99999999999943</c:v>
                </c:pt>
                <c:pt idx="85" formatCode="0.0_ ">
                  <c:v>511.19999999999942</c:v>
                </c:pt>
                <c:pt idx="86" formatCode="0.0_ ">
                  <c:v>518.39999999999941</c:v>
                </c:pt>
                <c:pt idx="87" formatCode="0.0_ ">
                  <c:v>525.59999999999945</c:v>
                </c:pt>
                <c:pt idx="88" formatCode="0.0_ ">
                  <c:v>532.7999999999995</c:v>
                </c:pt>
                <c:pt idx="89" formatCode="0.0_ ">
                  <c:v>539.99999999999955</c:v>
                </c:pt>
                <c:pt idx="90" formatCode="0.0_ ">
                  <c:v>547.19999999999959</c:v>
                </c:pt>
                <c:pt idx="91" formatCode="0.0_ ">
                  <c:v>554.39999999999964</c:v>
                </c:pt>
                <c:pt idx="92" formatCode="0.0_ ">
                  <c:v>561.59999999999968</c:v>
                </c:pt>
                <c:pt idx="93" formatCode="0.0_ ">
                  <c:v>568.79999999999973</c:v>
                </c:pt>
                <c:pt idx="94" formatCode="0.0_ ">
                  <c:v>575.99999999999977</c:v>
                </c:pt>
                <c:pt idx="95" formatCode="0.0_ ">
                  <c:v>583.19999999999982</c:v>
                </c:pt>
                <c:pt idx="96" formatCode="0.0_ ">
                  <c:v>590.39999999999986</c:v>
                </c:pt>
                <c:pt idx="97" formatCode="0.0_ ">
                  <c:v>597.59999999999991</c:v>
                </c:pt>
                <c:pt idx="98" formatCode="0.0_ ">
                  <c:v>604.79999999999995</c:v>
                </c:pt>
                <c:pt idx="99" formatCode="0.0_ ">
                  <c:v>612</c:v>
                </c:pt>
                <c:pt idx="100" formatCode="0.0_ ">
                  <c:v>619.20000000000005</c:v>
                </c:pt>
                <c:pt idx="101" formatCode="0.0_ ">
                  <c:v>626.40000000000009</c:v>
                </c:pt>
                <c:pt idx="102" formatCode="0.0_ ">
                  <c:v>633.60000000000014</c:v>
                </c:pt>
                <c:pt idx="103" formatCode="0.0_ ">
                  <c:v>640.80000000000018</c:v>
                </c:pt>
                <c:pt idx="104" formatCode="0.0_ ">
                  <c:v>648.00000000000023</c:v>
                </c:pt>
                <c:pt idx="105" formatCode="0.0_ ">
                  <c:v>655.20000000000027</c:v>
                </c:pt>
                <c:pt idx="106" formatCode="0.0_ ">
                  <c:v>662.40000000000032</c:v>
                </c:pt>
                <c:pt idx="107" formatCode="0.0_ ">
                  <c:v>669.60000000000036</c:v>
                </c:pt>
                <c:pt idx="108" formatCode="0.0_ ">
                  <c:v>676.80000000000041</c:v>
                </c:pt>
                <c:pt idx="109" formatCode="0.0_ ">
                  <c:v>684.00000000000045</c:v>
                </c:pt>
                <c:pt idx="110" formatCode="0.0_ ">
                  <c:v>691.2000000000005</c:v>
                </c:pt>
                <c:pt idx="111" formatCode="0.0_ ">
                  <c:v>698.40000000000055</c:v>
                </c:pt>
                <c:pt idx="112" formatCode="0.0_ ">
                  <c:v>705.60000000000059</c:v>
                </c:pt>
                <c:pt idx="113" formatCode="0.0_ ">
                  <c:v>712.80000000000064</c:v>
                </c:pt>
                <c:pt idx="114" formatCode="0.0_ ">
                  <c:v>720.00000000000068</c:v>
                </c:pt>
              </c:numCache>
            </c:numRef>
          </c:xVal>
          <c:yVal>
            <c:numRef>
              <c:f>'Two-comp (po)'!$E$15:$E$129</c:f>
              <c:numCache>
                <c:formatCode>General</c:formatCode>
                <c:ptCount val="115"/>
                <c:pt idx="15" formatCode="0.000_ ">
                  <c:v>6.1974578038725534</c:v>
                </c:pt>
                <c:pt idx="16" formatCode="0.000_ ">
                  <c:v>8.2364339463596554</c:v>
                </c:pt>
                <c:pt idx="17" formatCode="0.000_ ">
                  <c:v>9.6213856668879831</c:v>
                </c:pt>
                <c:pt idx="18" formatCode="0.000_ ">
                  <c:v>10.664340813516892</c:v>
                </c:pt>
                <c:pt idx="19" formatCode="0.000_ ">
                  <c:v>11.437774323069167</c:v>
                </c:pt>
                <c:pt idx="20" formatCode="0.000_ ">
                  <c:v>11.988973854323294</c:v>
                </c:pt>
                <c:pt idx="21" formatCode="0.000_ ">
                  <c:v>12.356727998165141</c:v>
                </c:pt>
                <c:pt idx="22" formatCode="0.000_ ">
                  <c:v>12.573570693542655</c:v>
                </c:pt>
                <c:pt idx="23" formatCode="0.000_ ">
                  <c:v>12.666822864886807</c:v>
                </c:pt>
                <c:pt idx="24" formatCode="0.000_ ">
                  <c:v>12.659410952404457</c:v>
                </c:pt>
                <c:pt idx="25" formatCode="0.000_ ">
                  <c:v>12.570554078837533</c:v>
                </c:pt>
                <c:pt idx="26" formatCode="0.000_ ">
                  <c:v>12.416344309832398</c:v>
                </c:pt>
                <c:pt idx="27" formatCode="0.000_ ">
                  <c:v>12.210236853398596</c:v>
                </c:pt>
                <c:pt idx="28" formatCode="0.000_ ">
                  <c:v>11.963464161872896</c:v>
                </c:pt>
                <c:pt idx="29" formatCode="0.000_ ">
                  <c:v>11.68538571965971</c:v>
                </c:pt>
                <c:pt idx="30" formatCode="0.000_ ">
                  <c:v>11.383783475566483</c:v>
                </c:pt>
                <c:pt idx="31" formatCode="0.000_ ">
                  <c:v>11.065111337641561</c:v>
                </c:pt>
                <c:pt idx="32" formatCode="0.000_ ">
                  <c:v>10.734705845960017</c:v>
                </c:pt>
                <c:pt idx="33" formatCode="0.000_ ">
                  <c:v>10.396964037819339</c:v>
                </c:pt>
                <c:pt idx="34" formatCode="0.000_ ">
                  <c:v>10.055493589131631</c:v>
                </c:pt>
                <c:pt idx="35" formatCode="0.000_ ">
                  <c:v>9.7132395290892575</c:v>
                </c:pt>
                <c:pt idx="36" formatCode="0.000_ ">
                  <c:v>9.3725911601685645</c:v>
                </c:pt>
                <c:pt idx="37" formatCode="0.000_ ">
                  <c:v>9.0354722533980087</c:v>
                </c:pt>
                <c:pt idx="38" formatCode="0.000_ ">
                  <c:v>8.7034171136400982</c:v>
                </c:pt>
                <c:pt idx="39" formatCode="0.000_ ">
                  <c:v>8.3776347079703797</c:v>
                </c:pt>
                <c:pt idx="40" formatCode="0.000_ ">
                  <c:v>8.059062710710478</c:v>
                </c:pt>
                <c:pt idx="41" formatCode="0.000_ ">
                  <c:v>7.7484130316742359</c:v>
                </c:pt>
                <c:pt idx="42" formatCode="0.000_ ">
                  <c:v>7.4462101515910746</c:v>
                </c:pt>
                <c:pt idx="43" formatCode="0.000_ ">
                  <c:v>7.1528233836105199</c:v>
                </c:pt>
                <c:pt idx="44" formatCode="0.000_ ">
                  <c:v>6.8684940064603293</c:v>
                </c:pt>
                <c:pt idx="45" formatCode="0.000_ ">
                  <c:v>6.5933580683197723</c:v>
                </c:pt>
                <c:pt idx="46" formatCode="0.000_ ">
                  <c:v>6.3274655366306511</c:v>
                </c:pt>
                <c:pt idx="47" formatCode="0.000_ ">
                  <c:v>6.0707963643942788</c:v>
                </c:pt>
                <c:pt idx="48" formatCode="0.000_ ">
                  <c:v>5.8232739550284105</c:v>
                </c:pt>
                <c:pt idx="49" formatCode="0.000_ ">
                  <c:v>5.5847764330778871</c:v>
                </c:pt>
                <c:pt idx="50" formatCode="0.000_ ">
                  <c:v>5.3551460648678626</c:v>
                </c:pt>
                <c:pt idx="51" formatCode="0.000_ ">
                  <c:v>5.1341971197685004</c:v>
                </c:pt>
                <c:pt idx="52" formatCode="0.000_ ">
                  <c:v>4.9217224175908969</c:v>
                </c:pt>
                <c:pt idx="53" formatCode="0.000_ ">
                  <c:v>4.7174987694762214</c:v>
                </c:pt>
                <c:pt idx="54" formatCode="0.000_ ">
                  <c:v>4.5212914873918351</c:v>
                </c:pt>
                <c:pt idx="55" formatCode="0.000_ ">
                  <c:v>4.3328581100953469</c:v>
                </c:pt>
                <c:pt idx="56" formatCode="0.000_ ">
                  <c:v>4.1519514703968836</c:v>
                </c:pt>
                <c:pt idx="57" formatCode="0.000_ ">
                  <c:v>3.978322209088311</c:v>
                </c:pt>
                <c:pt idx="58" formatCode="0.000_ ">
                  <c:v>3.8117208244631176</c:v>
                </c:pt>
                <c:pt idx="59" formatCode="0.000_ ">
                  <c:v>3.651899332455502</c:v>
                </c:pt>
                <c:pt idx="60" formatCode="0.000_ ">
                  <c:v>3.4986126006872187</c:v>
                </c:pt>
                <c:pt idx="61" formatCode="0.000_ ">
                  <c:v>3.3516194097922241</c:v>
                </c:pt>
                <c:pt idx="62" formatCode="0.000_ ">
                  <c:v>3.2106832870103004</c:v>
                </c:pt>
                <c:pt idx="63" formatCode="0.000_ ">
                  <c:v>3.07557314996316</c:v>
                </c:pt>
                <c:pt idx="64" formatCode="0.000_ ">
                  <c:v>2.946063792548606</c:v>
                </c:pt>
                <c:pt idx="65" formatCode="0.000_ ">
                  <c:v>2.8219362398397814</c:v>
                </c:pt>
                <c:pt idx="66" formatCode="0.000_ ">
                  <c:v>2.7029779946135597</c:v>
                </c:pt>
                <c:pt idx="67" formatCode="0.000_ ">
                  <c:v>2.5889831945328114</c:v>
                </c:pt>
                <c:pt idx="68" formatCode="0.000_ ">
                  <c:v>2.4797526959689882</c:v>
                </c:pt>
                <c:pt idx="69" formatCode="0.000_ ">
                  <c:v>2.375094097887128</c:v>
                </c:pt>
                <c:pt idx="70" formatCode="0.000_ ">
                  <c:v>2.2748217170515379</c:v>
                </c:pt>
                <c:pt idx="71" formatCode="0.000_ ">
                  <c:v>2.1787565239850082</c:v>
                </c:pt>
                <c:pt idx="72" formatCode="0.000_ ">
                  <c:v>2.0867260475748393</c:v>
                </c:pt>
                <c:pt idx="73" formatCode="0.000_ ">
                  <c:v>1.9985642549210136</c:v>
                </c:pt>
                <c:pt idx="74" formatCode="0.000_ ">
                  <c:v>1.9141114119278038</c:v>
                </c:pt>
                <c:pt idx="75" formatCode="0.000_ ">
                  <c:v>1.8332139292185177</c:v>
                </c:pt>
                <c:pt idx="76" formatCode="0.000_ ">
                  <c:v>1.7557241971769557</c:v>
                </c:pt>
                <c:pt idx="77" formatCode="0.000_ ">
                  <c:v>1.6815004132659592</c:v>
                </c:pt>
                <c:pt idx="78" formatCode="0.000_ ">
                  <c:v>1.6104064042240325</c:v>
                </c:pt>
                <c:pt idx="79" formatCode="0.000_ ">
                  <c:v>1.5423114452791826</c:v>
                </c:pt>
                <c:pt idx="80" formatCode="0.000_ ">
                  <c:v>1.4770900781312917</c:v>
                </c:pt>
                <c:pt idx="81" formatCode="0.000_ ">
                  <c:v>1.4146219291288504</c:v>
                </c:pt>
                <c:pt idx="82" formatCode="0.000_ ">
                  <c:v>1.3547915287930814</c:v>
                </c:pt>
                <c:pt idx="83" formatCode="0.000_ ">
                  <c:v>1.297488133614082</c:v>
                </c:pt>
                <c:pt idx="84" formatCode="0.000_ ">
                  <c:v>1.2426055508526461</c:v>
                </c:pt>
                <c:pt idx="85" formatCode="0.000_ ">
                  <c:v>1.1900419669220497</c:v>
                </c:pt>
                <c:pt idx="86" formatCode="0.000_ ">
                  <c:v>1.139699779791268</c:v>
                </c:pt>
                <c:pt idx="87" formatCode="0.000_ ">
                  <c:v>1.0914854357407093</c:v>
                </c:pt>
                <c:pt idx="88" formatCode="0.000_ ">
                  <c:v>1.0453092707100162</c:v>
                </c:pt>
                <c:pt idx="89" formatCode="0.000_ ">
                  <c:v>1.0010853564017859</c:v>
                </c:pt>
                <c:pt idx="90" formatCode="0.000_ ">
                  <c:v>0.95873135124275843</c:v>
                </c:pt>
                <c:pt idx="91" formatCode="0.000_ ">
                  <c:v>0.91816835625286997</c:v>
                </c:pt>
                <c:pt idx="92" formatCode="0.000_ ">
                  <c:v>0.87932077583085777</c:v>
                </c:pt>
                <c:pt idx="93" formatCode="0.000_ ">
                  <c:v>0.84211618343126249</c:v>
                </c:pt>
                <c:pt idx="94" formatCode="0.000_ ">
                  <c:v>0.80648519208045988</c:v>
                </c:pt>
                <c:pt idx="95" formatCode="0.000_ ">
                  <c:v>0.77236132965764748</c:v>
                </c:pt>
                <c:pt idx="96" formatCode="0.000_ ">
                  <c:v>0.73968091884963183</c:v>
                </c:pt>
                <c:pt idx="97" formatCode="0.000_ ">
                  <c:v>0.70838296167503545</c:v>
                </c:pt>
                <c:pt idx="98" formatCode="0.000_ ">
                  <c:v>0.67840902846351225</c:v>
                </c:pt>
                <c:pt idx="99" formatCode="0.000_ ">
                  <c:v>0.64970315116818877</c:v>
                </c:pt>
                <c:pt idx="100" formatCode="0.000_ ">
                  <c:v>0.6222117208843797</c:v>
                </c:pt>
                <c:pt idx="101" formatCode="0.000_ ">
                  <c:v>0.59588338944427977</c:v>
                </c:pt>
                <c:pt idx="102" formatCode="0.000_ ">
                  <c:v>0.57066897495545787</c:v>
                </c:pt>
                <c:pt idx="103" formatCode="0.000_ ">
                  <c:v>0.54652137115035115</c:v>
                </c:pt>
                <c:pt idx="104" formatCode="0.000_ ">
                  <c:v>0.52339546041429674</c:v>
                </c:pt>
                <c:pt idx="105" formatCode="0.000_ ">
                  <c:v>0.50124803036079091</c:v>
                </c:pt>
                <c:pt idx="106" formatCode="0.000_ ">
                  <c:v>0.48003769382445838</c:v>
                </c:pt>
                <c:pt idx="107" formatCode="0.000_ ">
                  <c:v>0.45972481214450406</c:v>
                </c:pt>
                <c:pt idx="108" formatCode="0.000_ ">
                  <c:v>0.44027142161412219</c:v>
                </c:pt>
                <c:pt idx="109" formatCode="0.000_ ">
                  <c:v>0.42164116297432086</c:v>
                </c:pt>
                <c:pt idx="110" formatCode="0.000_ ">
                  <c:v>0.4037992138338507</c:v>
                </c:pt>
                <c:pt idx="111" formatCode="0.000_ ">
                  <c:v>0.3867122239002953</c:v>
                </c:pt>
                <c:pt idx="112" formatCode="0.000_ ">
                  <c:v>0.37034825291088475</c:v>
                </c:pt>
                <c:pt idx="113" formatCode="0.000_ ">
                  <c:v>0.35467671115513216</c:v>
                </c:pt>
                <c:pt idx="114" formatCode="0.000_ ">
                  <c:v>0.33966830248499214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75-4BEF-BB68-6D435C0039B3}"/>
            </c:ext>
          </c:extLst>
        </c:ser>
        <c:ser>
          <c:idx val="3"/>
          <c:order val="3"/>
          <c:tx>
            <c:strRef>
              <c:f>'Two-comp (po)'!$F$14</c:f>
              <c:strCache>
                <c:ptCount val="1"/>
                <c:pt idx="0">
                  <c:v>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'Two-comp (po)'!$B$15:$B$129</c:f>
              <c:numCache>
                <c:formatCode>General</c:formatCode>
                <c:ptCount val="115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240</c:v>
                </c:pt>
                <c:pt idx="9">
                  <c:v>300</c:v>
                </c:pt>
                <c:pt idx="10">
                  <c:v>360</c:v>
                </c:pt>
                <c:pt idx="15" formatCode="0.0_ ">
                  <c:v>7.2</c:v>
                </c:pt>
                <c:pt idx="16" formatCode="0.0_ ">
                  <c:v>14.4</c:v>
                </c:pt>
                <c:pt idx="17" formatCode="0.0_ ">
                  <c:v>21.6</c:v>
                </c:pt>
                <c:pt idx="18" formatCode="0.0_ ">
                  <c:v>28.8</c:v>
                </c:pt>
                <c:pt idx="19" formatCode="0.0_ ">
                  <c:v>36</c:v>
                </c:pt>
                <c:pt idx="20" formatCode="0.0_ ">
                  <c:v>43.2</c:v>
                </c:pt>
                <c:pt idx="21" formatCode="0.0_ ">
                  <c:v>50.400000000000006</c:v>
                </c:pt>
                <c:pt idx="22" formatCode="0.0_ ">
                  <c:v>57.600000000000009</c:v>
                </c:pt>
                <c:pt idx="23" formatCode="0.0_ ">
                  <c:v>64.800000000000011</c:v>
                </c:pt>
                <c:pt idx="24" formatCode="0.0_ ">
                  <c:v>72.000000000000014</c:v>
                </c:pt>
                <c:pt idx="25" formatCode="0.0_ ">
                  <c:v>79.200000000000017</c:v>
                </c:pt>
                <c:pt idx="26" formatCode="0.0_ ">
                  <c:v>86.40000000000002</c:v>
                </c:pt>
                <c:pt idx="27" formatCode="0.0_ ">
                  <c:v>93.600000000000023</c:v>
                </c:pt>
                <c:pt idx="28" formatCode="0.0_ ">
                  <c:v>100.80000000000003</c:v>
                </c:pt>
                <c:pt idx="29" formatCode="0.0_ ">
                  <c:v>108.00000000000003</c:v>
                </c:pt>
                <c:pt idx="30" formatCode="0.0_ ">
                  <c:v>115.20000000000003</c:v>
                </c:pt>
                <c:pt idx="31" formatCode="0.0_ ">
                  <c:v>122.40000000000003</c:v>
                </c:pt>
                <c:pt idx="32" formatCode="0.0_ ">
                  <c:v>129.60000000000002</c:v>
                </c:pt>
                <c:pt idx="33" formatCode="0.0_ ">
                  <c:v>136.80000000000001</c:v>
                </c:pt>
                <c:pt idx="34" formatCode="0.0_ ">
                  <c:v>144</c:v>
                </c:pt>
                <c:pt idx="35" formatCode="0.0_ ">
                  <c:v>151.19999999999999</c:v>
                </c:pt>
                <c:pt idx="36" formatCode="0.0_ ">
                  <c:v>158.39999999999998</c:v>
                </c:pt>
                <c:pt idx="37" formatCode="0.0_ ">
                  <c:v>165.59999999999997</c:v>
                </c:pt>
                <c:pt idx="38" formatCode="0.0_ ">
                  <c:v>172.79999999999995</c:v>
                </c:pt>
                <c:pt idx="39" formatCode="0.0_ ">
                  <c:v>179.99999999999994</c:v>
                </c:pt>
                <c:pt idx="40" formatCode="0.0_ ">
                  <c:v>187.19999999999993</c:v>
                </c:pt>
                <c:pt idx="41" formatCode="0.0_ ">
                  <c:v>194.39999999999992</c:v>
                </c:pt>
                <c:pt idx="42" formatCode="0.0_ ">
                  <c:v>201.59999999999991</c:v>
                </c:pt>
                <c:pt idx="43" formatCode="0.0_ ">
                  <c:v>208.7999999999999</c:v>
                </c:pt>
                <c:pt idx="44" formatCode="0.0_ ">
                  <c:v>215.99999999999989</c:v>
                </c:pt>
                <c:pt idx="45" formatCode="0.0_ ">
                  <c:v>223.19999999999987</c:v>
                </c:pt>
                <c:pt idx="46" formatCode="0.0_ ">
                  <c:v>230.39999999999986</c:v>
                </c:pt>
                <c:pt idx="47" formatCode="0.0_ ">
                  <c:v>237.59999999999985</c:v>
                </c:pt>
                <c:pt idx="48" formatCode="0.0_ ">
                  <c:v>244.79999999999984</c:v>
                </c:pt>
                <c:pt idx="49" formatCode="0.0_ ">
                  <c:v>251.99999999999983</c:v>
                </c:pt>
                <c:pt idx="50" formatCode="0.0_ ">
                  <c:v>259.19999999999982</c:v>
                </c:pt>
                <c:pt idx="51" formatCode="0.0_ ">
                  <c:v>266.39999999999981</c:v>
                </c:pt>
                <c:pt idx="52" formatCode="0.0_ ">
                  <c:v>273.5999999999998</c:v>
                </c:pt>
                <c:pt idx="53" formatCode="0.0_ ">
                  <c:v>280.79999999999978</c:v>
                </c:pt>
                <c:pt idx="54" formatCode="0.0_ ">
                  <c:v>287.99999999999977</c:v>
                </c:pt>
                <c:pt idx="55" formatCode="0.0_ ">
                  <c:v>295.19999999999976</c:v>
                </c:pt>
                <c:pt idx="56" formatCode="0.0_ ">
                  <c:v>302.39999999999975</c:v>
                </c:pt>
                <c:pt idx="57" formatCode="0.0_ ">
                  <c:v>309.59999999999974</c:v>
                </c:pt>
                <c:pt idx="58" formatCode="0.0_ ">
                  <c:v>316.79999999999973</c:v>
                </c:pt>
                <c:pt idx="59" formatCode="0.0_ ">
                  <c:v>323.99999999999972</c:v>
                </c:pt>
                <c:pt idx="60" formatCode="0.0_ ">
                  <c:v>331.1999999999997</c:v>
                </c:pt>
                <c:pt idx="61" formatCode="0.0_ ">
                  <c:v>338.39999999999969</c:v>
                </c:pt>
                <c:pt idx="62" formatCode="0.0_ ">
                  <c:v>345.59999999999968</c:v>
                </c:pt>
                <c:pt idx="63" formatCode="0.0_ ">
                  <c:v>352.79999999999967</c:v>
                </c:pt>
                <c:pt idx="64" formatCode="0.0_ ">
                  <c:v>359.99999999999966</c:v>
                </c:pt>
                <c:pt idx="65" formatCode="0.0_ ">
                  <c:v>367.19999999999965</c:v>
                </c:pt>
                <c:pt idx="66" formatCode="0.0_ ">
                  <c:v>374.39999999999964</c:v>
                </c:pt>
                <c:pt idx="67" formatCode="0.0_ ">
                  <c:v>381.59999999999962</c:v>
                </c:pt>
                <c:pt idx="68" formatCode="0.0_ ">
                  <c:v>388.79999999999961</c:v>
                </c:pt>
                <c:pt idx="69" formatCode="0.0_ ">
                  <c:v>395.9999999999996</c:v>
                </c:pt>
                <c:pt idx="70" formatCode="0.0_ ">
                  <c:v>403.19999999999959</c:v>
                </c:pt>
                <c:pt idx="71" formatCode="0.0_ ">
                  <c:v>410.39999999999958</c:v>
                </c:pt>
                <c:pt idx="72" formatCode="0.0_ ">
                  <c:v>417.59999999999957</c:v>
                </c:pt>
                <c:pt idx="73" formatCode="0.0_ ">
                  <c:v>424.79999999999956</c:v>
                </c:pt>
                <c:pt idx="74" formatCode="0.0_ ">
                  <c:v>431.99999999999955</c:v>
                </c:pt>
                <c:pt idx="75" formatCode="0.0_ ">
                  <c:v>439.19999999999953</c:v>
                </c:pt>
                <c:pt idx="76" formatCode="0.0_ ">
                  <c:v>446.39999999999952</c:v>
                </c:pt>
                <c:pt idx="77" formatCode="0.0_ ">
                  <c:v>453.59999999999951</c:v>
                </c:pt>
                <c:pt idx="78" formatCode="0.0_ ">
                  <c:v>460.7999999999995</c:v>
                </c:pt>
                <c:pt idx="79" formatCode="0.0_ ">
                  <c:v>467.99999999999949</c:v>
                </c:pt>
                <c:pt idx="80" formatCode="0.0_ ">
                  <c:v>475.19999999999948</c:v>
                </c:pt>
                <c:pt idx="81" formatCode="0.0_ ">
                  <c:v>482.39999999999947</c:v>
                </c:pt>
                <c:pt idx="82" formatCode="0.0_ ">
                  <c:v>489.59999999999945</c:v>
                </c:pt>
                <c:pt idx="83" formatCode="0.0_ ">
                  <c:v>496.79999999999944</c:v>
                </c:pt>
                <c:pt idx="84" formatCode="0.0_ ">
                  <c:v>503.99999999999943</c:v>
                </c:pt>
                <c:pt idx="85" formatCode="0.0_ ">
                  <c:v>511.19999999999942</c:v>
                </c:pt>
                <c:pt idx="86" formatCode="0.0_ ">
                  <c:v>518.39999999999941</c:v>
                </c:pt>
                <c:pt idx="87" formatCode="0.0_ ">
                  <c:v>525.59999999999945</c:v>
                </c:pt>
                <c:pt idx="88" formatCode="0.0_ ">
                  <c:v>532.7999999999995</c:v>
                </c:pt>
                <c:pt idx="89" formatCode="0.0_ ">
                  <c:v>539.99999999999955</c:v>
                </c:pt>
                <c:pt idx="90" formatCode="0.0_ ">
                  <c:v>547.19999999999959</c:v>
                </c:pt>
                <c:pt idx="91" formatCode="0.0_ ">
                  <c:v>554.39999999999964</c:v>
                </c:pt>
                <c:pt idx="92" formatCode="0.0_ ">
                  <c:v>561.59999999999968</c:v>
                </c:pt>
                <c:pt idx="93" formatCode="0.0_ ">
                  <c:v>568.79999999999973</c:v>
                </c:pt>
                <c:pt idx="94" formatCode="0.0_ ">
                  <c:v>575.99999999999977</c:v>
                </c:pt>
                <c:pt idx="95" formatCode="0.0_ ">
                  <c:v>583.19999999999982</c:v>
                </c:pt>
                <c:pt idx="96" formatCode="0.0_ ">
                  <c:v>590.39999999999986</c:v>
                </c:pt>
                <c:pt idx="97" formatCode="0.0_ ">
                  <c:v>597.59999999999991</c:v>
                </c:pt>
                <c:pt idx="98" formatCode="0.0_ ">
                  <c:v>604.79999999999995</c:v>
                </c:pt>
                <c:pt idx="99" formatCode="0.0_ ">
                  <c:v>612</c:v>
                </c:pt>
                <c:pt idx="100" formatCode="0.0_ ">
                  <c:v>619.20000000000005</c:v>
                </c:pt>
                <c:pt idx="101" formatCode="0.0_ ">
                  <c:v>626.40000000000009</c:v>
                </c:pt>
                <c:pt idx="102" formatCode="0.0_ ">
                  <c:v>633.60000000000014</c:v>
                </c:pt>
                <c:pt idx="103" formatCode="0.0_ ">
                  <c:v>640.80000000000018</c:v>
                </c:pt>
                <c:pt idx="104" formatCode="0.0_ ">
                  <c:v>648.00000000000023</c:v>
                </c:pt>
                <c:pt idx="105" formatCode="0.0_ ">
                  <c:v>655.20000000000027</c:v>
                </c:pt>
                <c:pt idx="106" formatCode="0.0_ ">
                  <c:v>662.40000000000032</c:v>
                </c:pt>
                <c:pt idx="107" formatCode="0.0_ ">
                  <c:v>669.60000000000036</c:v>
                </c:pt>
                <c:pt idx="108" formatCode="0.0_ ">
                  <c:v>676.80000000000041</c:v>
                </c:pt>
                <c:pt idx="109" formatCode="0.0_ ">
                  <c:v>684.00000000000045</c:v>
                </c:pt>
                <c:pt idx="110" formatCode="0.0_ ">
                  <c:v>691.2000000000005</c:v>
                </c:pt>
                <c:pt idx="111" formatCode="0.0_ ">
                  <c:v>698.40000000000055</c:v>
                </c:pt>
                <c:pt idx="112" formatCode="0.0_ ">
                  <c:v>705.60000000000059</c:v>
                </c:pt>
                <c:pt idx="113" formatCode="0.0_ ">
                  <c:v>712.80000000000064</c:v>
                </c:pt>
                <c:pt idx="114" formatCode="0.0_ ">
                  <c:v>720.00000000000068</c:v>
                </c:pt>
              </c:numCache>
            </c:numRef>
          </c:xVal>
          <c:yVal>
            <c:numRef>
              <c:f>'Two-comp (po)'!$F$15:$F$129</c:f>
              <c:numCache>
                <c:formatCode>General</c:formatCode>
                <c:ptCount val="115"/>
                <c:pt idx="15" formatCode="0.000_ ">
                  <c:v>3.2871753945382371</c:v>
                </c:pt>
                <c:pt idx="16" formatCode="0.000_ ">
                  <c:v>4.4321598614330053</c:v>
                </c:pt>
                <c:pt idx="17" formatCode="0.000_ ">
                  <c:v>5.2506646709210587</c:v>
                </c:pt>
                <c:pt idx="18" formatCode="0.000_ ">
                  <c:v>5.9009172977272977</c:v>
                </c:pt>
                <c:pt idx="19" formatCode="0.000_ ">
                  <c:v>6.4173976645900375</c:v>
                </c:pt>
                <c:pt idx="20" formatCode="0.000_ ">
                  <c:v>6.8220794466624604</c:v>
                </c:pt>
                <c:pt idx="21" formatCode="0.000_ ">
                  <c:v>7.1330054245766954</c:v>
                </c:pt>
                <c:pt idx="22" formatCode="0.000_ ">
                  <c:v>7.3653746406770075</c:v>
                </c:pt>
                <c:pt idx="23" formatCode="0.000_ ">
                  <c:v>7.5320171168786505</c:v>
                </c:pt>
                <c:pt idx="24" formatCode="0.000_ ">
                  <c:v>7.6437631065292306</c:v>
                </c:pt>
                <c:pt idx="25" formatCode="0.000_ ">
                  <c:v>7.7097529166004435</c:v>
                </c:pt>
                <c:pt idx="26" formatCode="0.000_ ">
                  <c:v>7.7376986355195116</c:v>
                </c:pt>
                <c:pt idx="27" formatCode="0.000_ ">
                  <c:v>7.7341053601015881</c:v>
                </c:pt>
                <c:pt idx="28" formatCode="0.000_ ">
                  <c:v>7.7044581971753692</c:v>
                </c:pt>
                <c:pt idx="29" formatCode="0.000_ ">
                  <c:v>7.653380334504698</c:v>
                </c:pt>
                <c:pt idx="30" formatCode="0.000_ ">
                  <c:v>7.5847666559419658</c:v>
                </c:pt>
                <c:pt idx="31" formatCode="0.000_ ">
                  <c:v>7.5018966835522951</c:v>
                </c:pt>
                <c:pt idx="32" formatCode="0.000_ ">
                  <c:v>7.4075300443627432</c:v>
                </c:pt>
                <c:pt idx="33" formatCode="0.000_ ">
                  <c:v>7.3039871648049211</c:v>
                </c:pt>
                <c:pt idx="34" formatCode="0.000_ ">
                  <c:v>7.1932174778317961</c:v>
                </c:pt>
                <c:pt idx="35" formatCode="0.000_ ">
                  <c:v>7.0768570742674957</c:v>
                </c:pt>
                <c:pt idx="36" formatCode="0.000_ ">
                  <c:v>6.9562774311910358</c:v>
                </c:pt>
                <c:pt idx="37" formatCode="0.000_ ">
                  <c:v>6.832626597606005</c:v>
                </c:pt>
                <c:pt idx="38" formatCode="0.000_ ">
                  <c:v>6.7068640041612291</c:v>
                </c:pt>
                <c:pt idx="39" formatCode="0.000_ ">
                  <c:v>6.5797898832206432</c:v>
                </c:pt>
                <c:pt idx="40" formatCode="0.000_ ">
                  <c:v>6.4520701330266483</c:v>
                </c:pt>
                <c:pt idx="41" formatCode="0.000_ ">
                  <c:v>6.3242573307429666</c:v>
                </c:pt>
                <c:pt idx="42" formatCode="0.000_ ">
                  <c:v>6.1968084901508229</c:v>
                </c:pt>
                <c:pt idx="43" formatCode="0.000_ ">
                  <c:v>6.0701000676210546</c:v>
                </c:pt>
                <c:pt idx="44" formatCode="0.000_ ">
                  <c:v>5.9444406420867004</c:v>
                </c:pt>
                <c:pt idx="45" formatCode="0.000_ ">
                  <c:v>5.820081628891109</c:v>
                </c:pt>
                <c:pt idx="46" formatCode="0.000_ ">
                  <c:v>5.697226331722125</c:v>
                </c:pt>
                <c:pt idx="47" formatCode="0.000_ ">
                  <c:v>5.5760375897881316</c:v>
                </c:pt>
                <c:pt idx="48" formatCode="0.000_ ">
                  <c:v>5.4566442376149844</c:v>
                </c:pt>
                <c:pt idx="49" formatCode="0.000_ ">
                  <c:v>5.3391465612184223</c:v>
                </c:pt>
                <c:pt idx="50" formatCode="0.000_ ">
                  <c:v>5.223620905982953</c:v>
                </c:pt>
                <c:pt idx="51" formatCode="0.000_ ">
                  <c:v>5.1101235675507866</c:v>
                </c:pt>
                <c:pt idx="52" formatCode="0.000_ ">
                  <c:v>4.9986940767135355</c:v>
                </c:pt>
                <c:pt idx="53" formatCode="0.000_ ">
                  <c:v>4.8893579721299361</c:v>
                </c:pt>
                <c:pt idx="54" formatCode="0.000_ ">
                  <c:v>4.7821291401791157</c:v>
                </c:pt>
                <c:pt idx="55" formatCode="0.000_ ">
                  <c:v>4.6770117889900362</c:v>
                </c:pt>
                <c:pt idx="56" formatCode="0.000_ ">
                  <c:v>4.5740021133165927</c:v>
                </c:pt>
                <c:pt idx="57" formatCode="0.000_ ">
                  <c:v>4.4730896981607762</c:v>
                </c:pt>
                <c:pt idx="58" formatCode="0.000_ ">
                  <c:v>4.3742587016353482</c:v>
                </c:pt>
                <c:pt idx="59" formatCode="0.000_ ">
                  <c:v>4.2774888512927811</c:v>
                </c:pt>
                <c:pt idx="60" formatCode="0.000_ ">
                  <c:v>4.1827562828515168</c:v>
                </c:pt>
                <c:pt idx="61" formatCode="0.000_ ">
                  <c:v>4.0900342457740804</c:v>
                </c:pt>
                <c:pt idx="62" formatCode="0.000_ ">
                  <c:v>3.9992936963674097</c:v>
                </c:pt>
                <c:pt idx="63" formatCode="0.000_ ">
                  <c:v>3.9105037958770068</c:v>
                </c:pt>
                <c:pt idx="64" formatCode="0.000_ ">
                  <c:v>3.8236323283424674</c:v>
                </c:pt>
                <c:pt idx="65" formatCode="0.000_ ">
                  <c:v>3.7386460506962922</c:v>
                </c:pt>
                <c:pt idx="66" formatCode="0.000_ ">
                  <c:v>3.6555109856556207</c:v>
                </c:pt>
                <c:pt idx="67" formatCode="0.000_ ">
                  <c:v>3.5741926663233241</c:v>
                </c:pt>
                <c:pt idx="68" formatCode="0.000_ ">
                  <c:v>3.4946563400342363</c:v>
                </c:pt>
                <c:pt idx="69" formatCode="0.000_ ">
                  <c:v>3.4168671378152755</c:v>
                </c:pt>
                <c:pt idx="70" formatCode="0.000_ ">
                  <c:v>3.3407902148416606</c:v>
                </c:pt>
                <c:pt idx="71" formatCode="0.000_ ">
                  <c:v>3.2663908664375767</c:v>
                </c:pt>
                <c:pt idx="72" formatCode="0.000_ ">
                  <c:v>3.1936346234647557</c:v>
                </c:pt>
                <c:pt idx="73" formatCode="0.000_ ">
                  <c:v>3.1224873303465683</c:v>
                </c:pt>
                <c:pt idx="74" formatCode="0.000_ ">
                  <c:v>3.0529152084716515</c:v>
                </c:pt>
                <c:pt idx="75" formatCode="0.000_ ">
                  <c:v>2.984884907295319</c:v>
                </c:pt>
                <c:pt idx="76" formatCode="0.000_ ">
                  <c:v>2.9183635450972285</c:v>
                </c:pt>
                <c:pt idx="77" formatCode="0.000_ ">
                  <c:v>2.8533187410495424</c:v>
                </c:pt>
                <c:pt idx="78" formatCode="0.000_ ">
                  <c:v>2.7897186399928411</c:v>
                </c:pt>
                <c:pt idx="79" formatCode="0.000_ ">
                  <c:v>2.727531931099648</c:v>
                </c:pt>
                <c:pt idx="80" formatCode="0.000_ ">
                  <c:v>2.6667278614218617</c:v>
                </c:pt>
                <c:pt idx="81" formatCode="0.000_ ">
                  <c:v>2.6072762451630989</c:v>
                </c:pt>
                <c:pt idx="82" formatCode="0.000_ ">
                  <c:v>2.5491474693857876</c:v>
                </c:pt>
                <c:pt idx="83" formatCode="0.000_ ">
                  <c:v>2.4923124967519943</c:v>
                </c:pt>
                <c:pt idx="84" formatCode="0.000_ ">
                  <c:v>2.4367428658032146</c:v>
                </c:pt>
                <c:pt idx="85" formatCode="0.000_ ">
                  <c:v>2.3824106892052366</c:v>
                </c:pt>
                <c:pt idx="86" formatCode="0.000_ ">
                  <c:v>2.3292886503172046</c:v>
                </c:pt>
                <c:pt idx="87" formatCode="0.000_ ">
                  <c:v>2.277349998387542</c:v>
                </c:pt>
                <c:pt idx="88" formatCode="0.000_ ">
                  <c:v>2.2265685426315378</c:v>
                </c:pt>
                <c:pt idx="89" formatCode="0.000_ ">
                  <c:v>2.1769186454051046</c:v>
                </c:pt>
                <c:pt idx="90" formatCode="0.000_ ">
                  <c:v>2.1283752146550881</c:v>
                </c:pt>
                <c:pt idx="91" formatCode="0.000_ ">
                  <c:v>2.0809136957976815</c:v>
                </c:pt>
                <c:pt idx="92" formatCode="0.000_ ">
                  <c:v>2.0345100631522293</c:v>
                </c:pt>
                <c:pt idx="93" formatCode="0.000_ ">
                  <c:v>1.9891408110370874</c:v>
                </c:pt>
                <c:pt idx="94" formatCode="0.000_ ">
                  <c:v>1.9447829446169063</c:v>
                </c:pt>
                <c:pt idx="95" formatCode="0.000_ ">
                  <c:v>1.9014139705760471</c:v>
                </c:pt>
                <c:pt idx="96" formatCode="0.000_ ">
                  <c:v>1.8590118876804615</c:v>
                </c:pt>
                <c:pt idx="97" formatCode="0.000_ ">
                  <c:v>1.8175551772799412</c:v>
                </c:pt>
                <c:pt idx="98" formatCode="0.000_ ">
                  <c:v>1.7770227937938621</c:v>
                </c:pt>
                <c:pt idx="99" formatCode="0.000_ ">
                  <c:v>1.7373941552160852</c:v>
                </c:pt>
                <c:pt idx="100" formatCode="0.000_ ">
                  <c:v>1.6986491336684559</c:v>
                </c:pt>
                <c:pt idx="101" formatCode="0.000_ ">
                  <c:v>1.6607680460270433</c:v>
                </c:pt>
                <c:pt idx="102" formatCode="0.000_ ">
                  <c:v>1.6237316446408376</c:v>
                </c:pt>
                <c:pt idx="103" formatCode="0.000_ ">
                  <c:v>1.5875211081588729</c:v>
                </c:pt>
                <c:pt idx="104" formatCode="0.000_ ">
                  <c:v>1.552118032478601</c:v>
                </c:pt>
                <c:pt idx="105" formatCode="0.000_ ">
                  <c:v>1.5175044218256994</c:v>
                </c:pt>
                <c:pt idx="106" formatCode="0.000_ ">
                  <c:v>1.4836626799732753</c:v>
                </c:pt>
                <c:pt idx="107" formatCode="0.000_ ">
                  <c:v>1.4505756016065678</c:v>
                </c:pt>
                <c:pt idx="108" formatCode="0.000_ ">
                  <c:v>1.4182263638376782</c:v>
                </c:pt>
                <c:pt idx="109" formatCode="0.000_ ">
                  <c:v>1.3865985178735751</c:v>
                </c:pt>
                <c:pt idx="110" formatCode="0.000_ ">
                  <c:v>1.3556759808395089</c:v>
                </c:pt>
                <c:pt idx="111" formatCode="0.000_ ">
                  <c:v>1.3254430277590803</c:v>
                </c:pt>
                <c:pt idx="112" formatCode="0.000_ ">
                  <c:v>1.2958842836914299</c:v>
                </c:pt>
                <c:pt idx="113" formatCode="0.000_ ">
                  <c:v>1.2669847160254222</c:v>
                </c:pt>
                <c:pt idx="114" formatCode="0.000_ ">
                  <c:v>1.2387296269301535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75-4BEF-BB68-6D435C003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41632"/>
        <c:axId val="140751616"/>
      </c:scatterChart>
      <c:valAx>
        <c:axId val="140741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40751616"/>
        <c:crosses val="autoZero"/>
        <c:crossBetween val="midCat"/>
      </c:valAx>
      <c:valAx>
        <c:axId val="140751616"/>
        <c:scaling>
          <c:orientation val="minMax"/>
        </c:scaling>
        <c:delete val="0"/>
        <c:axPos val="l"/>
        <c:numFmt formatCode="0.0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40741632"/>
        <c:crosses val="autoZero"/>
        <c:crossBetween val="midCat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161946068140752"/>
          <c:y val="0.27165354330708663"/>
          <c:w val="0.21507783817843831"/>
          <c:h val="0.366141732283464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4918946307411"/>
          <c:y val="0.12173913043478261"/>
          <c:w val="0.56097621710458645"/>
          <c:h val="0.760869565217391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'Two-comp (po)'!$C$14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'Two-comp (po)'!$G$15:$G$29</c:f>
                <c:numCache>
                  <c:formatCode>General</c:formatCode>
                  <c:ptCount val="15"/>
                  <c:pt idx="0">
                    <c:v>0.47299999999999998</c:v>
                  </c:pt>
                  <c:pt idx="1">
                    <c:v>0.27600000000000002</c:v>
                  </c:pt>
                  <c:pt idx="2">
                    <c:v>0.221</c:v>
                  </c:pt>
                  <c:pt idx="3">
                    <c:v>0.17199999999999999</c:v>
                  </c:pt>
                  <c:pt idx="4">
                    <c:v>0.182</c:v>
                  </c:pt>
                  <c:pt idx="5">
                    <c:v>0.37</c:v>
                  </c:pt>
                  <c:pt idx="6">
                    <c:v>0.318</c:v>
                  </c:pt>
                  <c:pt idx="7">
                    <c:v>0.42499999999999999</c:v>
                  </c:pt>
                  <c:pt idx="8">
                    <c:v>0.371</c:v>
                  </c:pt>
                  <c:pt idx="9">
                    <c:v>0.35899999999999999</c:v>
                  </c:pt>
                  <c:pt idx="10">
                    <c:v>0.27400000000000002</c:v>
                  </c:pt>
                </c:numCache>
              </c:numRef>
            </c:plus>
            <c:minus>
              <c:numRef>
                <c:f>'Two-comp (po)'!$G$15:$G$29</c:f>
                <c:numCache>
                  <c:formatCode>General</c:formatCode>
                  <c:ptCount val="15"/>
                  <c:pt idx="0">
                    <c:v>0.47299999999999998</c:v>
                  </c:pt>
                  <c:pt idx="1">
                    <c:v>0.27600000000000002</c:v>
                  </c:pt>
                  <c:pt idx="2">
                    <c:v>0.221</c:v>
                  </c:pt>
                  <c:pt idx="3">
                    <c:v>0.17199999999999999</c:v>
                  </c:pt>
                  <c:pt idx="4">
                    <c:v>0.182</c:v>
                  </c:pt>
                  <c:pt idx="5">
                    <c:v>0.37</c:v>
                  </c:pt>
                  <c:pt idx="6">
                    <c:v>0.318</c:v>
                  </c:pt>
                  <c:pt idx="7">
                    <c:v>0.42499999999999999</c:v>
                  </c:pt>
                  <c:pt idx="8">
                    <c:v>0.371</c:v>
                  </c:pt>
                  <c:pt idx="9">
                    <c:v>0.35899999999999999</c:v>
                  </c:pt>
                  <c:pt idx="10">
                    <c:v>0.27400000000000002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'Two-comp (po)'!$B$15:$B$129</c:f>
              <c:numCache>
                <c:formatCode>General</c:formatCode>
                <c:ptCount val="115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240</c:v>
                </c:pt>
                <c:pt idx="9">
                  <c:v>300</c:v>
                </c:pt>
                <c:pt idx="10">
                  <c:v>360</c:v>
                </c:pt>
                <c:pt idx="15" formatCode="0.0_ ">
                  <c:v>7.2</c:v>
                </c:pt>
                <c:pt idx="16" formatCode="0.0_ ">
                  <c:v>14.4</c:v>
                </c:pt>
                <c:pt idx="17" formatCode="0.0_ ">
                  <c:v>21.6</c:v>
                </c:pt>
                <c:pt idx="18" formatCode="0.0_ ">
                  <c:v>28.8</c:v>
                </c:pt>
                <c:pt idx="19" formatCode="0.0_ ">
                  <c:v>36</c:v>
                </c:pt>
                <c:pt idx="20" formatCode="0.0_ ">
                  <c:v>43.2</c:v>
                </c:pt>
                <c:pt idx="21" formatCode="0.0_ ">
                  <c:v>50.400000000000006</c:v>
                </c:pt>
                <c:pt idx="22" formatCode="0.0_ ">
                  <c:v>57.600000000000009</c:v>
                </c:pt>
                <c:pt idx="23" formatCode="0.0_ ">
                  <c:v>64.800000000000011</c:v>
                </c:pt>
                <c:pt idx="24" formatCode="0.0_ ">
                  <c:v>72.000000000000014</c:v>
                </c:pt>
                <c:pt idx="25" formatCode="0.0_ ">
                  <c:v>79.200000000000017</c:v>
                </c:pt>
                <c:pt idx="26" formatCode="0.0_ ">
                  <c:v>86.40000000000002</c:v>
                </c:pt>
                <c:pt idx="27" formatCode="0.0_ ">
                  <c:v>93.600000000000023</c:v>
                </c:pt>
                <c:pt idx="28" formatCode="0.0_ ">
                  <c:v>100.80000000000003</c:v>
                </c:pt>
                <c:pt idx="29" formatCode="0.0_ ">
                  <c:v>108.00000000000003</c:v>
                </c:pt>
                <c:pt idx="30" formatCode="0.0_ ">
                  <c:v>115.20000000000003</c:v>
                </c:pt>
                <c:pt idx="31" formatCode="0.0_ ">
                  <c:v>122.40000000000003</c:v>
                </c:pt>
                <c:pt idx="32" formatCode="0.0_ ">
                  <c:v>129.60000000000002</c:v>
                </c:pt>
                <c:pt idx="33" formatCode="0.0_ ">
                  <c:v>136.80000000000001</c:v>
                </c:pt>
                <c:pt idx="34" formatCode="0.0_ ">
                  <c:v>144</c:v>
                </c:pt>
                <c:pt idx="35" formatCode="0.0_ ">
                  <c:v>151.19999999999999</c:v>
                </c:pt>
                <c:pt idx="36" formatCode="0.0_ ">
                  <c:v>158.39999999999998</c:v>
                </c:pt>
                <c:pt idx="37" formatCode="0.0_ ">
                  <c:v>165.59999999999997</c:v>
                </c:pt>
                <c:pt idx="38" formatCode="0.0_ ">
                  <c:v>172.79999999999995</c:v>
                </c:pt>
                <c:pt idx="39" formatCode="0.0_ ">
                  <c:v>179.99999999999994</c:v>
                </c:pt>
                <c:pt idx="40" formatCode="0.0_ ">
                  <c:v>187.19999999999993</c:v>
                </c:pt>
                <c:pt idx="41" formatCode="0.0_ ">
                  <c:v>194.39999999999992</c:v>
                </c:pt>
                <c:pt idx="42" formatCode="0.0_ ">
                  <c:v>201.59999999999991</c:v>
                </c:pt>
                <c:pt idx="43" formatCode="0.0_ ">
                  <c:v>208.7999999999999</c:v>
                </c:pt>
                <c:pt idx="44" formatCode="0.0_ ">
                  <c:v>215.99999999999989</c:v>
                </c:pt>
                <c:pt idx="45" formatCode="0.0_ ">
                  <c:v>223.19999999999987</c:v>
                </c:pt>
                <c:pt idx="46" formatCode="0.0_ ">
                  <c:v>230.39999999999986</c:v>
                </c:pt>
                <c:pt idx="47" formatCode="0.0_ ">
                  <c:v>237.59999999999985</c:v>
                </c:pt>
                <c:pt idx="48" formatCode="0.0_ ">
                  <c:v>244.79999999999984</c:v>
                </c:pt>
                <c:pt idx="49" formatCode="0.0_ ">
                  <c:v>251.99999999999983</c:v>
                </c:pt>
                <c:pt idx="50" formatCode="0.0_ ">
                  <c:v>259.19999999999982</c:v>
                </c:pt>
                <c:pt idx="51" formatCode="0.0_ ">
                  <c:v>266.39999999999981</c:v>
                </c:pt>
                <c:pt idx="52" formatCode="0.0_ ">
                  <c:v>273.5999999999998</c:v>
                </c:pt>
                <c:pt idx="53" formatCode="0.0_ ">
                  <c:v>280.79999999999978</c:v>
                </c:pt>
                <c:pt idx="54" formatCode="0.0_ ">
                  <c:v>287.99999999999977</c:v>
                </c:pt>
                <c:pt idx="55" formatCode="0.0_ ">
                  <c:v>295.19999999999976</c:v>
                </c:pt>
                <c:pt idx="56" formatCode="0.0_ ">
                  <c:v>302.39999999999975</c:v>
                </c:pt>
                <c:pt idx="57" formatCode="0.0_ ">
                  <c:v>309.59999999999974</c:v>
                </c:pt>
                <c:pt idx="58" formatCode="0.0_ ">
                  <c:v>316.79999999999973</c:v>
                </c:pt>
                <c:pt idx="59" formatCode="0.0_ ">
                  <c:v>323.99999999999972</c:v>
                </c:pt>
                <c:pt idx="60" formatCode="0.0_ ">
                  <c:v>331.1999999999997</c:v>
                </c:pt>
                <c:pt idx="61" formatCode="0.0_ ">
                  <c:v>338.39999999999969</c:v>
                </c:pt>
                <c:pt idx="62" formatCode="0.0_ ">
                  <c:v>345.59999999999968</c:v>
                </c:pt>
                <c:pt idx="63" formatCode="0.0_ ">
                  <c:v>352.79999999999967</c:v>
                </c:pt>
                <c:pt idx="64" formatCode="0.0_ ">
                  <c:v>359.99999999999966</c:v>
                </c:pt>
                <c:pt idx="65" formatCode="0.0_ ">
                  <c:v>367.19999999999965</c:v>
                </c:pt>
                <c:pt idx="66" formatCode="0.0_ ">
                  <c:v>374.39999999999964</c:v>
                </c:pt>
                <c:pt idx="67" formatCode="0.0_ ">
                  <c:v>381.59999999999962</c:v>
                </c:pt>
                <c:pt idx="68" formatCode="0.0_ ">
                  <c:v>388.79999999999961</c:v>
                </c:pt>
                <c:pt idx="69" formatCode="0.0_ ">
                  <c:v>395.9999999999996</c:v>
                </c:pt>
                <c:pt idx="70" formatCode="0.0_ ">
                  <c:v>403.19999999999959</c:v>
                </c:pt>
                <c:pt idx="71" formatCode="0.0_ ">
                  <c:v>410.39999999999958</c:v>
                </c:pt>
                <c:pt idx="72" formatCode="0.0_ ">
                  <c:v>417.59999999999957</c:v>
                </c:pt>
                <c:pt idx="73" formatCode="0.0_ ">
                  <c:v>424.79999999999956</c:v>
                </c:pt>
                <c:pt idx="74" formatCode="0.0_ ">
                  <c:v>431.99999999999955</c:v>
                </c:pt>
                <c:pt idx="75" formatCode="0.0_ ">
                  <c:v>439.19999999999953</c:v>
                </c:pt>
                <c:pt idx="76" formatCode="0.0_ ">
                  <c:v>446.39999999999952</c:v>
                </c:pt>
                <c:pt idx="77" formatCode="0.0_ ">
                  <c:v>453.59999999999951</c:v>
                </c:pt>
                <c:pt idx="78" formatCode="0.0_ ">
                  <c:v>460.7999999999995</c:v>
                </c:pt>
                <c:pt idx="79" formatCode="0.0_ ">
                  <c:v>467.99999999999949</c:v>
                </c:pt>
                <c:pt idx="80" formatCode="0.0_ ">
                  <c:v>475.19999999999948</c:v>
                </c:pt>
                <c:pt idx="81" formatCode="0.0_ ">
                  <c:v>482.39999999999947</c:v>
                </c:pt>
                <c:pt idx="82" formatCode="0.0_ ">
                  <c:v>489.59999999999945</c:v>
                </c:pt>
                <c:pt idx="83" formatCode="0.0_ ">
                  <c:v>496.79999999999944</c:v>
                </c:pt>
                <c:pt idx="84" formatCode="0.0_ ">
                  <c:v>503.99999999999943</c:v>
                </c:pt>
                <c:pt idx="85" formatCode="0.0_ ">
                  <c:v>511.19999999999942</c:v>
                </c:pt>
                <c:pt idx="86" formatCode="0.0_ ">
                  <c:v>518.39999999999941</c:v>
                </c:pt>
                <c:pt idx="87" formatCode="0.0_ ">
                  <c:v>525.59999999999945</c:v>
                </c:pt>
                <c:pt idx="88" formatCode="0.0_ ">
                  <c:v>532.7999999999995</c:v>
                </c:pt>
                <c:pt idx="89" formatCode="0.0_ ">
                  <c:v>539.99999999999955</c:v>
                </c:pt>
                <c:pt idx="90" formatCode="0.0_ ">
                  <c:v>547.19999999999959</c:v>
                </c:pt>
                <c:pt idx="91" formatCode="0.0_ ">
                  <c:v>554.39999999999964</c:v>
                </c:pt>
                <c:pt idx="92" formatCode="0.0_ ">
                  <c:v>561.59999999999968</c:v>
                </c:pt>
                <c:pt idx="93" formatCode="0.0_ ">
                  <c:v>568.79999999999973</c:v>
                </c:pt>
                <c:pt idx="94" formatCode="0.0_ ">
                  <c:v>575.99999999999977</c:v>
                </c:pt>
                <c:pt idx="95" formatCode="0.0_ ">
                  <c:v>583.19999999999982</c:v>
                </c:pt>
                <c:pt idx="96" formatCode="0.0_ ">
                  <c:v>590.39999999999986</c:v>
                </c:pt>
                <c:pt idx="97" formatCode="0.0_ ">
                  <c:v>597.59999999999991</c:v>
                </c:pt>
                <c:pt idx="98" formatCode="0.0_ ">
                  <c:v>604.79999999999995</c:v>
                </c:pt>
                <c:pt idx="99" formatCode="0.0_ ">
                  <c:v>612</c:v>
                </c:pt>
                <c:pt idx="100" formatCode="0.0_ ">
                  <c:v>619.20000000000005</c:v>
                </c:pt>
                <c:pt idx="101" formatCode="0.0_ ">
                  <c:v>626.40000000000009</c:v>
                </c:pt>
                <c:pt idx="102" formatCode="0.0_ ">
                  <c:v>633.60000000000014</c:v>
                </c:pt>
                <c:pt idx="103" formatCode="0.0_ ">
                  <c:v>640.80000000000018</c:v>
                </c:pt>
                <c:pt idx="104" formatCode="0.0_ ">
                  <c:v>648.00000000000023</c:v>
                </c:pt>
                <c:pt idx="105" formatCode="0.0_ ">
                  <c:v>655.20000000000027</c:v>
                </c:pt>
                <c:pt idx="106" formatCode="0.0_ ">
                  <c:v>662.40000000000032</c:v>
                </c:pt>
                <c:pt idx="107" formatCode="0.0_ ">
                  <c:v>669.60000000000036</c:v>
                </c:pt>
                <c:pt idx="108" formatCode="0.0_ ">
                  <c:v>676.80000000000041</c:v>
                </c:pt>
                <c:pt idx="109" formatCode="0.0_ ">
                  <c:v>684.00000000000045</c:v>
                </c:pt>
                <c:pt idx="110" formatCode="0.0_ ">
                  <c:v>691.2000000000005</c:v>
                </c:pt>
                <c:pt idx="111" formatCode="0.0_ ">
                  <c:v>698.40000000000055</c:v>
                </c:pt>
                <c:pt idx="112" formatCode="0.0_ ">
                  <c:v>705.60000000000059</c:v>
                </c:pt>
                <c:pt idx="113" formatCode="0.0_ ">
                  <c:v>712.80000000000064</c:v>
                </c:pt>
                <c:pt idx="114" formatCode="0.0_ ">
                  <c:v>720.00000000000068</c:v>
                </c:pt>
              </c:numCache>
            </c:numRef>
          </c:xVal>
          <c:yVal>
            <c:numRef>
              <c:f>'Two-comp (po)'!$C$15:$C$129</c:f>
              <c:numCache>
                <c:formatCode>0.000_ </c:formatCode>
                <c:ptCount val="115"/>
                <c:pt idx="0">
                  <c:v>1.1000000000000001</c:v>
                </c:pt>
                <c:pt idx="1">
                  <c:v>1.5</c:v>
                </c:pt>
                <c:pt idx="2">
                  <c:v>2.5</c:v>
                </c:pt>
                <c:pt idx="3">
                  <c:v>3.1</c:v>
                </c:pt>
                <c:pt idx="4">
                  <c:v>3.4</c:v>
                </c:pt>
                <c:pt idx="5">
                  <c:v>3.5</c:v>
                </c:pt>
                <c:pt idx="6">
                  <c:v>3.4</c:v>
                </c:pt>
                <c:pt idx="7">
                  <c:v>3.3</c:v>
                </c:pt>
                <c:pt idx="8">
                  <c:v>3.2</c:v>
                </c:pt>
                <c:pt idx="9">
                  <c:v>3.1</c:v>
                </c:pt>
                <c:pt idx="10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D7-48FE-B17A-4BC0DBAD6589}"/>
            </c:ext>
          </c:extLst>
        </c:ser>
        <c:ser>
          <c:idx val="1"/>
          <c:order val="1"/>
          <c:tx>
            <c:strRef>
              <c:f>'Two-comp (po)'!$D$14</c:f>
              <c:strCache>
                <c:ptCount val="1"/>
                <c:pt idx="0">
                  <c:v>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'Two-comp (po)'!$B$15:$B$129</c:f>
              <c:numCache>
                <c:formatCode>General</c:formatCode>
                <c:ptCount val="115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240</c:v>
                </c:pt>
                <c:pt idx="9">
                  <c:v>300</c:v>
                </c:pt>
                <c:pt idx="10">
                  <c:v>360</c:v>
                </c:pt>
                <c:pt idx="15" formatCode="0.0_ ">
                  <c:v>7.2</c:v>
                </c:pt>
                <c:pt idx="16" formatCode="0.0_ ">
                  <c:v>14.4</c:v>
                </c:pt>
                <c:pt idx="17" formatCode="0.0_ ">
                  <c:v>21.6</c:v>
                </c:pt>
                <c:pt idx="18" formatCode="0.0_ ">
                  <c:v>28.8</c:v>
                </c:pt>
                <c:pt idx="19" formatCode="0.0_ ">
                  <c:v>36</c:v>
                </c:pt>
                <c:pt idx="20" formatCode="0.0_ ">
                  <c:v>43.2</c:v>
                </c:pt>
                <c:pt idx="21" formatCode="0.0_ ">
                  <c:v>50.400000000000006</c:v>
                </c:pt>
                <c:pt idx="22" formatCode="0.0_ ">
                  <c:v>57.600000000000009</c:v>
                </c:pt>
                <c:pt idx="23" formatCode="0.0_ ">
                  <c:v>64.800000000000011</c:v>
                </c:pt>
                <c:pt idx="24" formatCode="0.0_ ">
                  <c:v>72.000000000000014</c:v>
                </c:pt>
                <c:pt idx="25" formatCode="0.0_ ">
                  <c:v>79.200000000000017</c:v>
                </c:pt>
                <c:pt idx="26" formatCode="0.0_ ">
                  <c:v>86.40000000000002</c:v>
                </c:pt>
                <c:pt idx="27" formatCode="0.0_ ">
                  <c:v>93.600000000000023</c:v>
                </c:pt>
                <c:pt idx="28" formatCode="0.0_ ">
                  <c:v>100.80000000000003</c:v>
                </c:pt>
                <c:pt idx="29" formatCode="0.0_ ">
                  <c:v>108.00000000000003</c:v>
                </c:pt>
                <c:pt idx="30" formatCode="0.0_ ">
                  <c:v>115.20000000000003</c:v>
                </c:pt>
                <c:pt idx="31" formatCode="0.0_ ">
                  <c:v>122.40000000000003</c:v>
                </c:pt>
                <c:pt idx="32" formatCode="0.0_ ">
                  <c:v>129.60000000000002</c:v>
                </c:pt>
                <c:pt idx="33" formatCode="0.0_ ">
                  <c:v>136.80000000000001</c:v>
                </c:pt>
                <c:pt idx="34" formatCode="0.0_ ">
                  <c:v>144</c:v>
                </c:pt>
                <c:pt idx="35" formatCode="0.0_ ">
                  <c:v>151.19999999999999</c:v>
                </c:pt>
                <c:pt idx="36" formatCode="0.0_ ">
                  <c:v>158.39999999999998</c:v>
                </c:pt>
                <c:pt idx="37" formatCode="0.0_ ">
                  <c:v>165.59999999999997</c:v>
                </c:pt>
                <c:pt idx="38" formatCode="0.0_ ">
                  <c:v>172.79999999999995</c:v>
                </c:pt>
                <c:pt idx="39" formatCode="0.0_ ">
                  <c:v>179.99999999999994</c:v>
                </c:pt>
                <c:pt idx="40" formatCode="0.0_ ">
                  <c:v>187.19999999999993</c:v>
                </c:pt>
                <c:pt idx="41" formatCode="0.0_ ">
                  <c:v>194.39999999999992</c:v>
                </c:pt>
                <c:pt idx="42" formatCode="0.0_ ">
                  <c:v>201.59999999999991</c:v>
                </c:pt>
                <c:pt idx="43" formatCode="0.0_ ">
                  <c:v>208.7999999999999</c:v>
                </c:pt>
                <c:pt idx="44" formatCode="0.0_ ">
                  <c:v>215.99999999999989</c:v>
                </c:pt>
                <c:pt idx="45" formatCode="0.0_ ">
                  <c:v>223.19999999999987</c:v>
                </c:pt>
                <c:pt idx="46" formatCode="0.0_ ">
                  <c:v>230.39999999999986</c:v>
                </c:pt>
                <c:pt idx="47" formatCode="0.0_ ">
                  <c:v>237.59999999999985</c:v>
                </c:pt>
                <c:pt idx="48" formatCode="0.0_ ">
                  <c:v>244.79999999999984</c:v>
                </c:pt>
                <c:pt idx="49" formatCode="0.0_ ">
                  <c:v>251.99999999999983</c:v>
                </c:pt>
                <c:pt idx="50" formatCode="0.0_ ">
                  <c:v>259.19999999999982</c:v>
                </c:pt>
                <c:pt idx="51" formatCode="0.0_ ">
                  <c:v>266.39999999999981</c:v>
                </c:pt>
                <c:pt idx="52" formatCode="0.0_ ">
                  <c:v>273.5999999999998</c:v>
                </c:pt>
                <c:pt idx="53" formatCode="0.0_ ">
                  <c:v>280.79999999999978</c:v>
                </c:pt>
                <c:pt idx="54" formatCode="0.0_ ">
                  <c:v>287.99999999999977</c:v>
                </c:pt>
                <c:pt idx="55" formatCode="0.0_ ">
                  <c:v>295.19999999999976</c:v>
                </c:pt>
                <c:pt idx="56" formatCode="0.0_ ">
                  <c:v>302.39999999999975</c:v>
                </c:pt>
                <c:pt idx="57" formatCode="0.0_ ">
                  <c:v>309.59999999999974</c:v>
                </c:pt>
                <c:pt idx="58" formatCode="0.0_ ">
                  <c:v>316.79999999999973</c:v>
                </c:pt>
                <c:pt idx="59" formatCode="0.0_ ">
                  <c:v>323.99999999999972</c:v>
                </c:pt>
                <c:pt idx="60" formatCode="0.0_ ">
                  <c:v>331.1999999999997</c:v>
                </c:pt>
                <c:pt idx="61" formatCode="0.0_ ">
                  <c:v>338.39999999999969</c:v>
                </c:pt>
                <c:pt idx="62" formatCode="0.0_ ">
                  <c:v>345.59999999999968</c:v>
                </c:pt>
                <c:pt idx="63" formatCode="0.0_ ">
                  <c:v>352.79999999999967</c:v>
                </c:pt>
                <c:pt idx="64" formatCode="0.0_ ">
                  <c:v>359.99999999999966</c:v>
                </c:pt>
                <c:pt idx="65" formatCode="0.0_ ">
                  <c:v>367.19999999999965</c:v>
                </c:pt>
                <c:pt idx="66" formatCode="0.0_ ">
                  <c:v>374.39999999999964</c:v>
                </c:pt>
                <c:pt idx="67" formatCode="0.0_ ">
                  <c:v>381.59999999999962</c:v>
                </c:pt>
                <c:pt idx="68" formatCode="0.0_ ">
                  <c:v>388.79999999999961</c:v>
                </c:pt>
                <c:pt idx="69" formatCode="0.0_ ">
                  <c:v>395.9999999999996</c:v>
                </c:pt>
                <c:pt idx="70" formatCode="0.0_ ">
                  <c:v>403.19999999999959</c:v>
                </c:pt>
                <c:pt idx="71" formatCode="0.0_ ">
                  <c:v>410.39999999999958</c:v>
                </c:pt>
                <c:pt idx="72" formatCode="0.0_ ">
                  <c:v>417.59999999999957</c:v>
                </c:pt>
                <c:pt idx="73" formatCode="0.0_ ">
                  <c:v>424.79999999999956</c:v>
                </c:pt>
                <c:pt idx="74" formatCode="0.0_ ">
                  <c:v>431.99999999999955</c:v>
                </c:pt>
                <c:pt idx="75" formatCode="0.0_ ">
                  <c:v>439.19999999999953</c:v>
                </c:pt>
                <c:pt idx="76" formatCode="0.0_ ">
                  <c:v>446.39999999999952</c:v>
                </c:pt>
                <c:pt idx="77" formatCode="0.0_ ">
                  <c:v>453.59999999999951</c:v>
                </c:pt>
                <c:pt idx="78" formatCode="0.0_ ">
                  <c:v>460.7999999999995</c:v>
                </c:pt>
                <c:pt idx="79" formatCode="0.0_ ">
                  <c:v>467.99999999999949</c:v>
                </c:pt>
                <c:pt idx="80" formatCode="0.0_ ">
                  <c:v>475.19999999999948</c:v>
                </c:pt>
                <c:pt idx="81" formatCode="0.0_ ">
                  <c:v>482.39999999999947</c:v>
                </c:pt>
                <c:pt idx="82" formatCode="0.0_ ">
                  <c:v>489.59999999999945</c:v>
                </c:pt>
                <c:pt idx="83" formatCode="0.0_ ">
                  <c:v>496.79999999999944</c:v>
                </c:pt>
                <c:pt idx="84" formatCode="0.0_ ">
                  <c:v>503.99999999999943</c:v>
                </c:pt>
                <c:pt idx="85" formatCode="0.0_ ">
                  <c:v>511.19999999999942</c:v>
                </c:pt>
                <c:pt idx="86" formatCode="0.0_ ">
                  <c:v>518.39999999999941</c:v>
                </c:pt>
                <c:pt idx="87" formatCode="0.0_ ">
                  <c:v>525.59999999999945</c:v>
                </c:pt>
                <c:pt idx="88" formatCode="0.0_ ">
                  <c:v>532.7999999999995</c:v>
                </c:pt>
                <c:pt idx="89" formatCode="0.0_ ">
                  <c:v>539.99999999999955</c:v>
                </c:pt>
                <c:pt idx="90" formatCode="0.0_ ">
                  <c:v>547.19999999999959</c:v>
                </c:pt>
                <c:pt idx="91" formatCode="0.0_ ">
                  <c:v>554.39999999999964</c:v>
                </c:pt>
                <c:pt idx="92" formatCode="0.0_ ">
                  <c:v>561.59999999999968</c:v>
                </c:pt>
                <c:pt idx="93" formatCode="0.0_ ">
                  <c:v>568.79999999999973</c:v>
                </c:pt>
                <c:pt idx="94" formatCode="0.0_ ">
                  <c:v>575.99999999999977</c:v>
                </c:pt>
                <c:pt idx="95" formatCode="0.0_ ">
                  <c:v>583.19999999999982</c:v>
                </c:pt>
                <c:pt idx="96" formatCode="0.0_ ">
                  <c:v>590.39999999999986</c:v>
                </c:pt>
                <c:pt idx="97" formatCode="0.0_ ">
                  <c:v>597.59999999999991</c:v>
                </c:pt>
                <c:pt idx="98" formatCode="0.0_ ">
                  <c:v>604.79999999999995</c:v>
                </c:pt>
                <c:pt idx="99" formatCode="0.0_ ">
                  <c:v>612</c:v>
                </c:pt>
                <c:pt idx="100" formatCode="0.0_ ">
                  <c:v>619.20000000000005</c:v>
                </c:pt>
                <c:pt idx="101" formatCode="0.0_ ">
                  <c:v>626.40000000000009</c:v>
                </c:pt>
                <c:pt idx="102" formatCode="0.0_ ">
                  <c:v>633.60000000000014</c:v>
                </c:pt>
                <c:pt idx="103" formatCode="0.0_ ">
                  <c:v>640.80000000000018</c:v>
                </c:pt>
                <c:pt idx="104" formatCode="0.0_ ">
                  <c:v>648.00000000000023</c:v>
                </c:pt>
                <c:pt idx="105" formatCode="0.0_ ">
                  <c:v>655.20000000000027</c:v>
                </c:pt>
                <c:pt idx="106" formatCode="0.0_ ">
                  <c:v>662.40000000000032</c:v>
                </c:pt>
                <c:pt idx="107" formatCode="0.0_ ">
                  <c:v>669.60000000000036</c:v>
                </c:pt>
                <c:pt idx="108" formatCode="0.0_ ">
                  <c:v>676.80000000000041</c:v>
                </c:pt>
                <c:pt idx="109" formatCode="0.0_ ">
                  <c:v>684.00000000000045</c:v>
                </c:pt>
                <c:pt idx="110" formatCode="0.0_ ">
                  <c:v>691.2000000000005</c:v>
                </c:pt>
                <c:pt idx="111" formatCode="0.0_ ">
                  <c:v>698.40000000000055</c:v>
                </c:pt>
                <c:pt idx="112" formatCode="0.0_ ">
                  <c:v>705.60000000000059</c:v>
                </c:pt>
                <c:pt idx="113" formatCode="0.0_ ">
                  <c:v>712.80000000000064</c:v>
                </c:pt>
                <c:pt idx="114" formatCode="0.0_ ">
                  <c:v>720.00000000000068</c:v>
                </c:pt>
              </c:numCache>
            </c:numRef>
          </c:xVal>
          <c:yVal>
            <c:numRef>
              <c:f>'Two-comp (po)'!$D$15:$D$129</c:f>
              <c:numCache>
                <c:formatCode>General</c:formatCode>
                <c:ptCount val="115"/>
                <c:pt idx="15" formatCode="0.000_ ">
                  <c:v>1.2188632980287732</c:v>
                </c:pt>
                <c:pt idx="16" formatCode="0.000_ ">
                  <c:v>1.6639533674991345</c:v>
                </c:pt>
                <c:pt idx="17" formatCode="0.000_ ">
                  <c:v>1.9953533307904723</c:v>
                </c:pt>
                <c:pt idx="18" formatCode="0.000_ ">
                  <c:v>2.2696246024326308</c:v>
                </c:pt>
                <c:pt idx="19" formatCode="0.000_ ">
                  <c:v>2.4984264096116484</c:v>
                </c:pt>
                <c:pt idx="20" formatCode="0.000_ ">
                  <c:v>2.6890078255621734</c:v>
                </c:pt>
                <c:pt idx="21" formatCode="0.000_ ">
                  <c:v>2.8473086889632482</c:v>
                </c:pt>
                <c:pt idx="22" formatCode="0.000_ ">
                  <c:v>2.9783365037699041</c:v>
                </c:pt>
                <c:pt idx="23" formatCode="0.000_ ">
                  <c:v>3.0863232185753553</c:v>
                </c:pt>
                <c:pt idx="24" formatCode="0.000_ ">
                  <c:v>3.1748460889659311</c:v>
                </c:pt>
                <c:pt idx="25" formatCode="0.000_ ">
                  <c:v>3.2469290047805277</c:v>
                </c:pt>
                <c:pt idx="26" formatCode="0.000_ ">
                  <c:v>3.3051280843925293</c:v>
                </c:pt>
                <c:pt idx="27" formatCode="0.000_ ">
                  <c:v>3.3516040257226902</c:v>
                </c:pt>
                <c:pt idx="28" formatCode="0.000_ ">
                  <c:v>3.3881832663816751</c:v>
                </c:pt>
                <c:pt idx="29" formatCode="0.000_ ">
                  <c:v>3.4164096841302398</c:v>
                </c:pt>
                <c:pt idx="30" formatCode="0.000_ ">
                  <c:v>3.4375883008101304</c:v>
                </c:pt>
                <c:pt idx="31" formatCode="0.000_ ">
                  <c:v>3.4528222265728892</c:v>
                </c:pt>
                <c:pt idx="32" formatCode="0.000_ ">
                  <c:v>3.4630438899318867</c:v>
                </c:pt>
                <c:pt idx="33" formatCode="0.000_ ">
                  <c:v>3.4690414374510796</c:v>
                </c:pt>
                <c:pt idx="34" formatCode="0.000_ ">
                  <c:v>3.4714810501842766</c:v>
                </c:pt>
                <c:pt idx="35" formatCode="0.000_ ">
                  <c:v>3.4709258084223804</c:v>
                </c:pt>
                <c:pt idx="36" formatCode="0.000_ ">
                  <c:v>3.4678516386228826</c:v>
                </c:pt>
                <c:pt idx="37" formatCode="0.000_ ">
                  <c:v>3.4626607938213807</c:v>
                </c:pt>
                <c:pt idx="38" formatCode="0.000_ ">
                  <c:v>3.4556932490222367</c:v>
                </c:pt>
                <c:pt idx="39" formatCode="0.000_ ">
                  <c:v>3.4472363340591872</c:v>
                </c:pt>
                <c:pt idx="40" formatCode="0.000_ ">
                  <c:v>3.4375328765369875</c:v>
                </c:pt>
                <c:pt idx="41" formatCode="0.000_ ">
                  <c:v>3.426788085300315</c:v>
                </c:pt>
                <c:pt idx="42" formatCode="0.000_ ">
                  <c:v>3.4151753692329909</c:v>
                </c:pt>
                <c:pt idx="43" formatCode="0.000_ ">
                  <c:v>3.4028412560602908</c:v>
                </c:pt>
                <c:pt idx="44" formatCode="0.000_ ">
                  <c:v>3.3899095503571779</c:v>
                </c:pt>
                <c:pt idx="45" formatCode="0.000_ ">
                  <c:v>3.3764848484346994</c:v>
                </c:pt>
                <c:pt idx="46" formatCode="0.000_ ">
                  <c:v>3.3626555095764123</c:v>
                </c:pt>
                <c:pt idx="47" formatCode="0.000_ ">
                  <c:v>3.3484961677113638</c:v>
                </c:pt>
                <c:pt idx="48" formatCode="0.000_ ">
                  <c:v>3.3340698546044316</c:v>
                </c:pt>
                <c:pt idx="49" formatCode="0.000_ ">
                  <c:v>3.3194297946507856</c:v>
                </c:pt>
                <c:pt idx="50" formatCode="0.000_ ">
                  <c:v>3.3046209220675484</c:v>
                </c:pt>
                <c:pt idx="51" formatCode="0.000_ ">
                  <c:v>3.2896811634195839</c:v>
                </c:pt>
                <c:pt idx="52" formatCode="0.000_ ">
                  <c:v>3.2746425217752613</c:v>
                </c:pt>
                <c:pt idx="53" formatCode="0.000_ ">
                  <c:v>3.2595319931741495</c:v>
                </c:pt>
                <c:pt idx="54" formatCode="0.000_ ">
                  <c:v>3.2443723413430212</c:v>
                </c:pt>
                <c:pt idx="55" formatCode="0.000_ ">
                  <c:v>3.2291827525849457</c:v>
                </c:pt>
                <c:pt idx="56" formatCode="0.000_ ">
                  <c:v>3.2139793893751403</c:v>
                </c:pt>
                <c:pt idx="57" formatCode="0.000_ ">
                  <c:v>3.1987758583306567</c:v>
                </c:pt>
                <c:pt idx="58" formatCode="0.000_ ">
                  <c:v>3.1835836057977094</c:v>
                </c:pt>
                <c:pt idx="59" formatCode="0.000_ ">
                  <c:v>3.1684122522520868</c:v>
                </c:pt>
                <c:pt idx="60" formatCode="0.000_ ">
                  <c:v>3.1532698749764161</c:v>
                </c:pt>
                <c:pt idx="61" formatCode="0.000_ ">
                  <c:v>3.138163247014357</c:v>
                </c:pt>
                <c:pt idx="62" formatCode="0.000_ ">
                  <c:v>3.1230980391643595</c:v>
                </c:pt>
                <c:pt idx="63" formatCode="0.000_ ">
                  <c:v>3.1080789907297004</c:v>
                </c:pt>
                <c:pt idx="64" formatCode="0.000_ ">
                  <c:v>3.0931100538572691</c:v>
                </c:pt>
                <c:pt idx="65" formatCode="0.000_ ">
                  <c:v>3.0781945155501393</c:v>
                </c:pt>
                <c:pt idx="66" formatCode="0.000_ ">
                  <c:v>3.0633351008071483</c:v>
                </c:pt>
                <c:pt idx="67" formatCode="0.000_ ">
                  <c:v>3.0485340598085751</c:v>
                </c:pt>
                <c:pt idx="68" formatCode="0.000_ ">
                  <c:v>3.0337932416155153</c:v>
                </c:pt>
                <c:pt idx="69" formatCode="0.000_ ">
                  <c:v>3.0191141564688966</c:v>
                </c:pt>
                <c:pt idx="70" formatCode="0.000_ ">
                  <c:v>3.0044980284514295</c:v>
                </c:pt>
                <c:pt idx="71" formatCode="0.000_ ">
                  <c:v>2.9899458400030801</c:v>
                </c:pt>
                <c:pt idx="72" formatCode="0.000_ ">
                  <c:v>2.9754583695500756</c:v>
                </c:pt>
                <c:pt idx="73" formatCode="0.000_ ">
                  <c:v>2.9610362233125826</c:v>
                </c:pt>
                <c:pt idx="74" formatCode="0.000_ ">
                  <c:v>2.9466798621914645</c:v>
                </c:pt>
                <c:pt idx="75" formatCode="0.000_ ">
                  <c:v>2.9323896244952259</c:v>
                </c:pt>
                <c:pt idx="76" formatCode="0.000_ ">
                  <c:v>2.9181657451505574</c:v>
                </c:pt>
                <c:pt idx="77" formatCode="0.000_ ">
                  <c:v>2.9040083719403795</c:v>
                </c:pt>
                <c:pt idx="78" formatCode="0.000_ ">
                  <c:v>2.8899175792291256</c:v>
                </c:pt>
                <c:pt idx="79" formatCode="0.000_ ">
                  <c:v>2.8758933795639399</c:v>
                </c:pt>
                <c:pt idx="80" formatCode="0.000_ ">
                  <c:v>2.8619357334803248</c:v>
                </c:pt>
                <c:pt idx="81" formatCode="0.000_ ">
                  <c:v>2.8480445577899545</c:v>
                </c:pt>
                <c:pt idx="82" formatCode="0.000_ ">
                  <c:v>2.8342197325854284</c:v>
                </c:pt>
                <c:pt idx="83" formatCode="0.000_ ">
                  <c:v>2.8204611071604289</c:v>
                </c:pt>
                <c:pt idx="84" formatCode="0.000_ ">
                  <c:v>2.8067685050130264</c:v>
                </c:pt>
                <c:pt idx="85" formatCode="0.000_ ">
                  <c:v>2.7931417280739685</c:v>
                </c:pt>
                <c:pt idx="86" formatCode="0.000_ ">
                  <c:v>2.779580560279816</c:v>
                </c:pt>
                <c:pt idx="87" formatCode="0.000_ ">
                  <c:v>2.7660847705922609</c:v>
                </c:pt>
                <c:pt idx="88" formatCode="0.000_ ">
                  <c:v>2.7526541155493169</c:v>
                </c:pt>
                <c:pt idx="89" formatCode="0.000_ ">
                  <c:v>2.7392883414207567</c:v>
                </c:pt>
                <c:pt idx="90" formatCode="0.000_ ">
                  <c:v>2.7259871860290392</c:v>
                </c:pt>
                <c:pt idx="91" formatCode="0.000_ ">
                  <c:v>2.7127503802874662</c:v>
                </c:pt>
                <c:pt idx="92" formatCode="0.000_ ">
                  <c:v>2.6995776494993007</c:v>
                </c:pt>
                <c:pt idx="93" formatCode="0.000_ ">
                  <c:v>2.6864687144548367</c:v>
                </c:pt>
                <c:pt idx="94" formatCode="0.000_ ">
                  <c:v>2.6734232923576657</c:v>
                </c:pt>
                <c:pt idx="95" formatCode="0.000_ ">
                  <c:v>2.6604410976065731</c:v>
                </c:pt>
                <c:pt idx="96" formatCode="0.000_ ">
                  <c:v>2.6475218424553937</c:v>
                </c:pt>
                <c:pt idx="97" formatCode="0.000_ ">
                  <c:v>2.6346652375697079</c:v>
                </c:pt>
                <c:pt idx="98" formatCode="0.000_ ">
                  <c:v>2.6218709924963468</c:v>
                </c:pt>
                <c:pt idx="99" formatCode="0.000_ ">
                  <c:v>2.6091388160591822</c:v>
                </c:pt>
                <c:pt idx="100" formatCode="0.000_ ">
                  <c:v>2.5964684166926277</c:v>
                </c:pt>
                <c:pt idx="101" formatCode="0.000_ ">
                  <c:v>2.5838595027224742</c:v>
                </c:pt>
                <c:pt idx="102" formatCode="0.000_ ">
                  <c:v>2.5713117826022223</c:v>
                </c:pt>
                <c:pt idx="103" formatCode="0.000_ ">
                  <c:v>2.5588249651117856</c:v>
                </c:pt>
                <c:pt idx="104" formatCode="0.000_ ">
                  <c:v>2.5463987595244126</c:v>
                </c:pt>
                <c:pt idx="105" formatCode="0.000_ ">
                  <c:v>2.5340328757467256</c:v>
                </c:pt>
                <c:pt idx="106" formatCode="0.000_ ">
                  <c:v>2.5217270244360517</c:v>
                </c:pt>
                <c:pt idx="107" formatCode="0.000_ ">
                  <c:v>2.5094809170985601</c:v>
                </c:pt>
                <c:pt idx="108" formatCode="0.000_ ">
                  <c:v>2.4972942661711826</c:v>
                </c:pt>
                <c:pt idx="109" formatCode="0.000_ ">
                  <c:v>2.4851667850898247</c:v>
                </c:pt>
                <c:pt idx="110" formatCode="0.000_ ">
                  <c:v>2.473098188345999</c:v>
                </c:pt>
                <c:pt idx="111" formatCode="0.000_ ">
                  <c:v>2.46108819153367</c:v>
                </c:pt>
                <c:pt idx="112" formatCode="0.000_ ">
                  <c:v>2.4491365113878363</c:v>
                </c:pt>
                <c:pt idx="113" formatCode="0.000_ ">
                  <c:v>2.4372428658161303</c:v>
                </c:pt>
                <c:pt idx="114" formatCode="0.000_ ">
                  <c:v>2.4254069739245159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D7-48FE-B17A-4BC0DBAD6589}"/>
            </c:ext>
          </c:extLst>
        </c:ser>
        <c:ser>
          <c:idx val="2"/>
          <c:order val="2"/>
          <c:tx>
            <c:strRef>
              <c:f>'Two-comp (po)'!$E$14</c:f>
              <c:strCache>
                <c:ptCount val="1"/>
                <c:pt idx="0">
                  <c:v>B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'Two-comp (po)'!$B$15:$B$129</c:f>
              <c:numCache>
                <c:formatCode>General</c:formatCode>
                <c:ptCount val="115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240</c:v>
                </c:pt>
                <c:pt idx="9">
                  <c:v>300</c:v>
                </c:pt>
                <c:pt idx="10">
                  <c:v>360</c:v>
                </c:pt>
                <c:pt idx="15" formatCode="0.0_ ">
                  <c:v>7.2</c:v>
                </c:pt>
                <c:pt idx="16" formatCode="0.0_ ">
                  <c:v>14.4</c:v>
                </c:pt>
                <c:pt idx="17" formatCode="0.0_ ">
                  <c:v>21.6</c:v>
                </c:pt>
                <c:pt idx="18" formatCode="0.0_ ">
                  <c:v>28.8</c:v>
                </c:pt>
                <c:pt idx="19" formatCode="0.0_ ">
                  <c:v>36</c:v>
                </c:pt>
                <c:pt idx="20" formatCode="0.0_ ">
                  <c:v>43.2</c:v>
                </c:pt>
                <c:pt idx="21" formatCode="0.0_ ">
                  <c:v>50.400000000000006</c:v>
                </c:pt>
                <c:pt idx="22" formatCode="0.0_ ">
                  <c:v>57.600000000000009</c:v>
                </c:pt>
                <c:pt idx="23" formatCode="0.0_ ">
                  <c:v>64.800000000000011</c:v>
                </c:pt>
                <c:pt idx="24" formatCode="0.0_ ">
                  <c:v>72.000000000000014</c:v>
                </c:pt>
                <c:pt idx="25" formatCode="0.0_ ">
                  <c:v>79.200000000000017</c:v>
                </c:pt>
                <c:pt idx="26" formatCode="0.0_ ">
                  <c:v>86.40000000000002</c:v>
                </c:pt>
                <c:pt idx="27" formatCode="0.0_ ">
                  <c:v>93.600000000000023</c:v>
                </c:pt>
                <c:pt idx="28" formatCode="0.0_ ">
                  <c:v>100.80000000000003</c:v>
                </c:pt>
                <c:pt idx="29" formatCode="0.0_ ">
                  <c:v>108.00000000000003</c:v>
                </c:pt>
                <c:pt idx="30" formatCode="0.0_ ">
                  <c:v>115.20000000000003</c:v>
                </c:pt>
                <c:pt idx="31" formatCode="0.0_ ">
                  <c:v>122.40000000000003</c:v>
                </c:pt>
                <c:pt idx="32" formatCode="0.0_ ">
                  <c:v>129.60000000000002</c:v>
                </c:pt>
                <c:pt idx="33" formatCode="0.0_ ">
                  <c:v>136.80000000000001</c:v>
                </c:pt>
                <c:pt idx="34" formatCode="0.0_ ">
                  <c:v>144</c:v>
                </c:pt>
                <c:pt idx="35" formatCode="0.0_ ">
                  <c:v>151.19999999999999</c:v>
                </c:pt>
                <c:pt idx="36" formatCode="0.0_ ">
                  <c:v>158.39999999999998</c:v>
                </c:pt>
                <c:pt idx="37" formatCode="0.0_ ">
                  <c:v>165.59999999999997</c:v>
                </c:pt>
                <c:pt idx="38" formatCode="0.0_ ">
                  <c:v>172.79999999999995</c:v>
                </c:pt>
                <c:pt idx="39" formatCode="0.0_ ">
                  <c:v>179.99999999999994</c:v>
                </c:pt>
                <c:pt idx="40" formatCode="0.0_ ">
                  <c:v>187.19999999999993</c:v>
                </c:pt>
                <c:pt idx="41" formatCode="0.0_ ">
                  <c:v>194.39999999999992</c:v>
                </c:pt>
                <c:pt idx="42" formatCode="0.0_ ">
                  <c:v>201.59999999999991</c:v>
                </c:pt>
                <c:pt idx="43" formatCode="0.0_ ">
                  <c:v>208.7999999999999</c:v>
                </c:pt>
                <c:pt idx="44" formatCode="0.0_ ">
                  <c:v>215.99999999999989</c:v>
                </c:pt>
                <c:pt idx="45" formatCode="0.0_ ">
                  <c:v>223.19999999999987</c:v>
                </c:pt>
                <c:pt idx="46" formatCode="0.0_ ">
                  <c:v>230.39999999999986</c:v>
                </c:pt>
                <c:pt idx="47" formatCode="0.0_ ">
                  <c:v>237.59999999999985</c:v>
                </c:pt>
                <c:pt idx="48" formatCode="0.0_ ">
                  <c:v>244.79999999999984</c:v>
                </c:pt>
                <c:pt idx="49" formatCode="0.0_ ">
                  <c:v>251.99999999999983</c:v>
                </c:pt>
                <c:pt idx="50" formatCode="0.0_ ">
                  <c:v>259.19999999999982</c:v>
                </c:pt>
                <c:pt idx="51" formatCode="0.0_ ">
                  <c:v>266.39999999999981</c:v>
                </c:pt>
                <c:pt idx="52" formatCode="0.0_ ">
                  <c:v>273.5999999999998</c:v>
                </c:pt>
                <c:pt idx="53" formatCode="0.0_ ">
                  <c:v>280.79999999999978</c:v>
                </c:pt>
                <c:pt idx="54" formatCode="0.0_ ">
                  <c:v>287.99999999999977</c:v>
                </c:pt>
                <c:pt idx="55" formatCode="0.0_ ">
                  <c:v>295.19999999999976</c:v>
                </c:pt>
                <c:pt idx="56" formatCode="0.0_ ">
                  <c:v>302.39999999999975</c:v>
                </c:pt>
                <c:pt idx="57" formatCode="0.0_ ">
                  <c:v>309.59999999999974</c:v>
                </c:pt>
                <c:pt idx="58" formatCode="0.0_ ">
                  <c:v>316.79999999999973</c:v>
                </c:pt>
                <c:pt idx="59" formatCode="0.0_ ">
                  <c:v>323.99999999999972</c:v>
                </c:pt>
                <c:pt idx="60" formatCode="0.0_ ">
                  <c:v>331.1999999999997</c:v>
                </c:pt>
                <c:pt idx="61" formatCode="0.0_ ">
                  <c:v>338.39999999999969</c:v>
                </c:pt>
                <c:pt idx="62" formatCode="0.0_ ">
                  <c:v>345.59999999999968</c:v>
                </c:pt>
                <c:pt idx="63" formatCode="0.0_ ">
                  <c:v>352.79999999999967</c:v>
                </c:pt>
                <c:pt idx="64" formatCode="0.0_ ">
                  <c:v>359.99999999999966</c:v>
                </c:pt>
                <c:pt idx="65" formatCode="0.0_ ">
                  <c:v>367.19999999999965</c:v>
                </c:pt>
                <c:pt idx="66" formatCode="0.0_ ">
                  <c:v>374.39999999999964</c:v>
                </c:pt>
                <c:pt idx="67" formatCode="0.0_ ">
                  <c:v>381.59999999999962</c:v>
                </c:pt>
                <c:pt idx="68" formatCode="0.0_ ">
                  <c:v>388.79999999999961</c:v>
                </c:pt>
                <c:pt idx="69" formatCode="0.0_ ">
                  <c:v>395.9999999999996</c:v>
                </c:pt>
                <c:pt idx="70" formatCode="0.0_ ">
                  <c:v>403.19999999999959</c:v>
                </c:pt>
                <c:pt idx="71" formatCode="0.0_ ">
                  <c:v>410.39999999999958</c:v>
                </c:pt>
                <c:pt idx="72" formatCode="0.0_ ">
                  <c:v>417.59999999999957</c:v>
                </c:pt>
                <c:pt idx="73" formatCode="0.0_ ">
                  <c:v>424.79999999999956</c:v>
                </c:pt>
                <c:pt idx="74" formatCode="0.0_ ">
                  <c:v>431.99999999999955</c:v>
                </c:pt>
                <c:pt idx="75" formatCode="0.0_ ">
                  <c:v>439.19999999999953</c:v>
                </c:pt>
                <c:pt idx="76" formatCode="0.0_ ">
                  <c:v>446.39999999999952</c:v>
                </c:pt>
                <c:pt idx="77" formatCode="0.0_ ">
                  <c:v>453.59999999999951</c:v>
                </c:pt>
                <c:pt idx="78" formatCode="0.0_ ">
                  <c:v>460.7999999999995</c:v>
                </c:pt>
                <c:pt idx="79" formatCode="0.0_ ">
                  <c:v>467.99999999999949</c:v>
                </c:pt>
                <c:pt idx="80" formatCode="0.0_ ">
                  <c:v>475.19999999999948</c:v>
                </c:pt>
                <c:pt idx="81" formatCode="0.0_ ">
                  <c:v>482.39999999999947</c:v>
                </c:pt>
                <c:pt idx="82" formatCode="0.0_ ">
                  <c:v>489.59999999999945</c:v>
                </c:pt>
                <c:pt idx="83" formatCode="0.0_ ">
                  <c:v>496.79999999999944</c:v>
                </c:pt>
                <c:pt idx="84" formatCode="0.0_ ">
                  <c:v>503.99999999999943</c:v>
                </c:pt>
                <c:pt idx="85" formatCode="0.0_ ">
                  <c:v>511.19999999999942</c:v>
                </c:pt>
                <c:pt idx="86" formatCode="0.0_ ">
                  <c:v>518.39999999999941</c:v>
                </c:pt>
                <c:pt idx="87" formatCode="0.0_ ">
                  <c:v>525.59999999999945</c:v>
                </c:pt>
                <c:pt idx="88" formatCode="0.0_ ">
                  <c:v>532.7999999999995</c:v>
                </c:pt>
                <c:pt idx="89" formatCode="0.0_ ">
                  <c:v>539.99999999999955</c:v>
                </c:pt>
                <c:pt idx="90" formatCode="0.0_ ">
                  <c:v>547.19999999999959</c:v>
                </c:pt>
                <c:pt idx="91" formatCode="0.0_ ">
                  <c:v>554.39999999999964</c:v>
                </c:pt>
                <c:pt idx="92" formatCode="0.0_ ">
                  <c:v>561.59999999999968</c:v>
                </c:pt>
                <c:pt idx="93" formatCode="0.0_ ">
                  <c:v>568.79999999999973</c:v>
                </c:pt>
                <c:pt idx="94" formatCode="0.0_ ">
                  <c:v>575.99999999999977</c:v>
                </c:pt>
                <c:pt idx="95" formatCode="0.0_ ">
                  <c:v>583.19999999999982</c:v>
                </c:pt>
                <c:pt idx="96" formatCode="0.0_ ">
                  <c:v>590.39999999999986</c:v>
                </c:pt>
                <c:pt idx="97" formatCode="0.0_ ">
                  <c:v>597.59999999999991</c:v>
                </c:pt>
                <c:pt idx="98" formatCode="0.0_ ">
                  <c:v>604.79999999999995</c:v>
                </c:pt>
                <c:pt idx="99" formatCode="0.0_ ">
                  <c:v>612</c:v>
                </c:pt>
                <c:pt idx="100" formatCode="0.0_ ">
                  <c:v>619.20000000000005</c:v>
                </c:pt>
                <c:pt idx="101" formatCode="0.0_ ">
                  <c:v>626.40000000000009</c:v>
                </c:pt>
                <c:pt idx="102" formatCode="0.0_ ">
                  <c:v>633.60000000000014</c:v>
                </c:pt>
                <c:pt idx="103" formatCode="0.0_ ">
                  <c:v>640.80000000000018</c:v>
                </c:pt>
                <c:pt idx="104" formatCode="0.0_ ">
                  <c:v>648.00000000000023</c:v>
                </c:pt>
                <c:pt idx="105" formatCode="0.0_ ">
                  <c:v>655.20000000000027</c:v>
                </c:pt>
                <c:pt idx="106" formatCode="0.0_ ">
                  <c:v>662.40000000000032</c:v>
                </c:pt>
                <c:pt idx="107" formatCode="0.0_ ">
                  <c:v>669.60000000000036</c:v>
                </c:pt>
                <c:pt idx="108" formatCode="0.0_ ">
                  <c:v>676.80000000000041</c:v>
                </c:pt>
                <c:pt idx="109" formatCode="0.0_ ">
                  <c:v>684.00000000000045</c:v>
                </c:pt>
                <c:pt idx="110" formatCode="0.0_ ">
                  <c:v>691.2000000000005</c:v>
                </c:pt>
                <c:pt idx="111" formatCode="0.0_ ">
                  <c:v>698.40000000000055</c:v>
                </c:pt>
                <c:pt idx="112" formatCode="0.0_ ">
                  <c:v>705.60000000000059</c:v>
                </c:pt>
                <c:pt idx="113" formatCode="0.0_ ">
                  <c:v>712.80000000000064</c:v>
                </c:pt>
                <c:pt idx="114" formatCode="0.0_ ">
                  <c:v>720.00000000000068</c:v>
                </c:pt>
              </c:numCache>
            </c:numRef>
          </c:xVal>
          <c:yVal>
            <c:numRef>
              <c:f>'Two-comp (po)'!$E$15:$E$129</c:f>
              <c:numCache>
                <c:formatCode>General</c:formatCode>
                <c:ptCount val="115"/>
                <c:pt idx="15" formatCode="0.000_ ">
                  <c:v>6.1974578038725534</c:v>
                </c:pt>
                <c:pt idx="16" formatCode="0.000_ ">
                  <c:v>8.2364339463596554</c:v>
                </c:pt>
                <c:pt idx="17" formatCode="0.000_ ">
                  <c:v>9.6213856668879831</c:v>
                </c:pt>
                <c:pt idx="18" formatCode="0.000_ ">
                  <c:v>10.664340813516892</c:v>
                </c:pt>
                <c:pt idx="19" formatCode="0.000_ ">
                  <c:v>11.437774323069167</c:v>
                </c:pt>
                <c:pt idx="20" formatCode="0.000_ ">
                  <c:v>11.988973854323294</c:v>
                </c:pt>
                <c:pt idx="21" formatCode="0.000_ ">
                  <c:v>12.356727998165141</c:v>
                </c:pt>
                <c:pt idx="22" formatCode="0.000_ ">
                  <c:v>12.573570693542655</c:v>
                </c:pt>
                <c:pt idx="23" formatCode="0.000_ ">
                  <c:v>12.666822864886807</c:v>
                </c:pt>
                <c:pt idx="24" formatCode="0.000_ ">
                  <c:v>12.659410952404457</c:v>
                </c:pt>
                <c:pt idx="25" formatCode="0.000_ ">
                  <c:v>12.570554078837533</c:v>
                </c:pt>
                <c:pt idx="26" formatCode="0.000_ ">
                  <c:v>12.416344309832398</c:v>
                </c:pt>
                <c:pt idx="27" formatCode="0.000_ ">
                  <c:v>12.210236853398596</c:v>
                </c:pt>
                <c:pt idx="28" formatCode="0.000_ ">
                  <c:v>11.963464161872896</c:v>
                </c:pt>
                <c:pt idx="29" formatCode="0.000_ ">
                  <c:v>11.68538571965971</c:v>
                </c:pt>
                <c:pt idx="30" formatCode="0.000_ ">
                  <c:v>11.383783475566483</c:v>
                </c:pt>
                <c:pt idx="31" formatCode="0.000_ ">
                  <c:v>11.065111337641561</c:v>
                </c:pt>
                <c:pt idx="32" formatCode="0.000_ ">
                  <c:v>10.734705845960017</c:v>
                </c:pt>
                <c:pt idx="33" formatCode="0.000_ ">
                  <c:v>10.396964037819339</c:v>
                </c:pt>
                <c:pt idx="34" formatCode="0.000_ ">
                  <c:v>10.055493589131631</c:v>
                </c:pt>
                <c:pt idx="35" formatCode="0.000_ ">
                  <c:v>9.7132395290892575</c:v>
                </c:pt>
                <c:pt idx="36" formatCode="0.000_ ">
                  <c:v>9.3725911601685645</c:v>
                </c:pt>
                <c:pt idx="37" formatCode="0.000_ ">
                  <c:v>9.0354722533980087</c:v>
                </c:pt>
                <c:pt idx="38" formatCode="0.000_ ">
                  <c:v>8.7034171136400982</c:v>
                </c:pt>
                <c:pt idx="39" formatCode="0.000_ ">
                  <c:v>8.3776347079703797</c:v>
                </c:pt>
                <c:pt idx="40" formatCode="0.000_ ">
                  <c:v>8.059062710710478</c:v>
                </c:pt>
                <c:pt idx="41" formatCode="0.000_ ">
                  <c:v>7.7484130316742359</c:v>
                </c:pt>
                <c:pt idx="42" formatCode="0.000_ ">
                  <c:v>7.4462101515910746</c:v>
                </c:pt>
                <c:pt idx="43" formatCode="0.000_ ">
                  <c:v>7.1528233836105199</c:v>
                </c:pt>
                <c:pt idx="44" formatCode="0.000_ ">
                  <c:v>6.8684940064603293</c:v>
                </c:pt>
                <c:pt idx="45" formatCode="0.000_ ">
                  <c:v>6.5933580683197723</c:v>
                </c:pt>
                <c:pt idx="46" formatCode="0.000_ ">
                  <c:v>6.3274655366306511</c:v>
                </c:pt>
                <c:pt idx="47" formatCode="0.000_ ">
                  <c:v>6.0707963643942788</c:v>
                </c:pt>
                <c:pt idx="48" formatCode="0.000_ ">
                  <c:v>5.8232739550284105</c:v>
                </c:pt>
                <c:pt idx="49" formatCode="0.000_ ">
                  <c:v>5.5847764330778871</c:v>
                </c:pt>
                <c:pt idx="50" formatCode="0.000_ ">
                  <c:v>5.3551460648678626</c:v>
                </c:pt>
                <c:pt idx="51" formatCode="0.000_ ">
                  <c:v>5.1341971197685004</c:v>
                </c:pt>
                <c:pt idx="52" formatCode="0.000_ ">
                  <c:v>4.9217224175908969</c:v>
                </c:pt>
                <c:pt idx="53" formatCode="0.000_ ">
                  <c:v>4.7174987694762214</c:v>
                </c:pt>
                <c:pt idx="54" formatCode="0.000_ ">
                  <c:v>4.5212914873918351</c:v>
                </c:pt>
                <c:pt idx="55" formatCode="0.000_ ">
                  <c:v>4.3328581100953469</c:v>
                </c:pt>
                <c:pt idx="56" formatCode="0.000_ ">
                  <c:v>4.1519514703968836</c:v>
                </c:pt>
                <c:pt idx="57" formatCode="0.000_ ">
                  <c:v>3.978322209088311</c:v>
                </c:pt>
                <c:pt idx="58" formatCode="0.000_ ">
                  <c:v>3.8117208244631176</c:v>
                </c:pt>
                <c:pt idx="59" formatCode="0.000_ ">
                  <c:v>3.651899332455502</c:v>
                </c:pt>
                <c:pt idx="60" formatCode="0.000_ ">
                  <c:v>3.4986126006872187</c:v>
                </c:pt>
                <c:pt idx="61" formatCode="0.000_ ">
                  <c:v>3.3516194097922241</c:v>
                </c:pt>
                <c:pt idx="62" formatCode="0.000_ ">
                  <c:v>3.2106832870103004</c:v>
                </c:pt>
                <c:pt idx="63" formatCode="0.000_ ">
                  <c:v>3.07557314996316</c:v>
                </c:pt>
                <c:pt idx="64" formatCode="0.000_ ">
                  <c:v>2.946063792548606</c:v>
                </c:pt>
                <c:pt idx="65" formatCode="0.000_ ">
                  <c:v>2.8219362398397814</c:v>
                </c:pt>
                <c:pt idx="66" formatCode="0.000_ ">
                  <c:v>2.7029779946135597</c:v>
                </c:pt>
                <c:pt idx="67" formatCode="0.000_ ">
                  <c:v>2.5889831945328114</c:v>
                </c:pt>
                <c:pt idx="68" formatCode="0.000_ ">
                  <c:v>2.4797526959689882</c:v>
                </c:pt>
                <c:pt idx="69" formatCode="0.000_ ">
                  <c:v>2.375094097887128</c:v>
                </c:pt>
                <c:pt idx="70" formatCode="0.000_ ">
                  <c:v>2.2748217170515379</c:v>
                </c:pt>
                <c:pt idx="71" formatCode="0.000_ ">
                  <c:v>2.1787565239850082</c:v>
                </c:pt>
                <c:pt idx="72" formatCode="0.000_ ">
                  <c:v>2.0867260475748393</c:v>
                </c:pt>
                <c:pt idx="73" formatCode="0.000_ ">
                  <c:v>1.9985642549210136</c:v>
                </c:pt>
                <c:pt idx="74" formatCode="0.000_ ">
                  <c:v>1.9141114119278038</c:v>
                </c:pt>
                <c:pt idx="75" formatCode="0.000_ ">
                  <c:v>1.8332139292185177</c:v>
                </c:pt>
                <c:pt idx="76" formatCode="0.000_ ">
                  <c:v>1.7557241971769557</c:v>
                </c:pt>
                <c:pt idx="77" formatCode="0.000_ ">
                  <c:v>1.6815004132659592</c:v>
                </c:pt>
                <c:pt idx="78" formatCode="0.000_ ">
                  <c:v>1.6104064042240325</c:v>
                </c:pt>
                <c:pt idx="79" formatCode="0.000_ ">
                  <c:v>1.5423114452791826</c:v>
                </c:pt>
                <c:pt idx="80" formatCode="0.000_ ">
                  <c:v>1.4770900781312917</c:v>
                </c:pt>
                <c:pt idx="81" formatCode="0.000_ ">
                  <c:v>1.4146219291288504</c:v>
                </c:pt>
                <c:pt idx="82" formatCode="0.000_ ">
                  <c:v>1.3547915287930814</c:v>
                </c:pt>
                <c:pt idx="83" formatCode="0.000_ ">
                  <c:v>1.297488133614082</c:v>
                </c:pt>
                <c:pt idx="84" formatCode="0.000_ ">
                  <c:v>1.2426055508526461</c:v>
                </c:pt>
                <c:pt idx="85" formatCode="0.000_ ">
                  <c:v>1.1900419669220497</c:v>
                </c:pt>
                <c:pt idx="86" formatCode="0.000_ ">
                  <c:v>1.139699779791268</c:v>
                </c:pt>
                <c:pt idx="87" formatCode="0.000_ ">
                  <c:v>1.0914854357407093</c:v>
                </c:pt>
                <c:pt idx="88" formatCode="0.000_ ">
                  <c:v>1.0453092707100162</c:v>
                </c:pt>
                <c:pt idx="89" formatCode="0.000_ ">
                  <c:v>1.0010853564017859</c:v>
                </c:pt>
                <c:pt idx="90" formatCode="0.000_ ">
                  <c:v>0.95873135124275843</c:v>
                </c:pt>
                <c:pt idx="91" formatCode="0.000_ ">
                  <c:v>0.91816835625286997</c:v>
                </c:pt>
                <c:pt idx="92" formatCode="0.000_ ">
                  <c:v>0.87932077583085777</c:v>
                </c:pt>
                <c:pt idx="93" formatCode="0.000_ ">
                  <c:v>0.84211618343126249</c:v>
                </c:pt>
                <c:pt idx="94" formatCode="0.000_ ">
                  <c:v>0.80648519208045988</c:v>
                </c:pt>
                <c:pt idx="95" formatCode="0.000_ ">
                  <c:v>0.77236132965764748</c:v>
                </c:pt>
                <c:pt idx="96" formatCode="0.000_ ">
                  <c:v>0.73968091884963183</c:v>
                </c:pt>
                <c:pt idx="97" formatCode="0.000_ ">
                  <c:v>0.70838296167503545</c:v>
                </c:pt>
                <c:pt idx="98" formatCode="0.000_ ">
                  <c:v>0.67840902846351225</c:v>
                </c:pt>
                <c:pt idx="99" formatCode="0.000_ ">
                  <c:v>0.64970315116818877</c:v>
                </c:pt>
                <c:pt idx="100" formatCode="0.000_ ">
                  <c:v>0.6222117208843797</c:v>
                </c:pt>
                <c:pt idx="101" formatCode="0.000_ ">
                  <c:v>0.59588338944427977</c:v>
                </c:pt>
                <c:pt idx="102" formatCode="0.000_ ">
                  <c:v>0.57066897495545787</c:v>
                </c:pt>
                <c:pt idx="103" formatCode="0.000_ ">
                  <c:v>0.54652137115035115</c:v>
                </c:pt>
                <c:pt idx="104" formatCode="0.000_ ">
                  <c:v>0.52339546041429674</c:v>
                </c:pt>
                <c:pt idx="105" formatCode="0.000_ ">
                  <c:v>0.50124803036079091</c:v>
                </c:pt>
                <c:pt idx="106" formatCode="0.000_ ">
                  <c:v>0.48003769382445838</c:v>
                </c:pt>
                <c:pt idx="107" formatCode="0.000_ ">
                  <c:v>0.45972481214450406</c:v>
                </c:pt>
                <c:pt idx="108" formatCode="0.000_ ">
                  <c:v>0.44027142161412219</c:v>
                </c:pt>
                <c:pt idx="109" formatCode="0.000_ ">
                  <c:v>0.42164116297432086</c:v>
                </c:pt>
                <c:pt idx="110" formatCode="0.000_ ">
                  <c:v>0.4037992138338507</c:v>
                </c:pt>
                <c:pt idx="111" formatCode="0.000_ ">
                  <c:v>0.3867122239002953</c:v>
                </c:pt>
                <c:pt idx="112" formatCode="0.000_ ">
                  <c:v>0.37034825291088475</c:v>
                </c:pt>
                <c:pt idx="113" formatCode="0.000_ ">
                  <c:v>0.35467671115513216</c:v>
                </c:pt>
                <c:pt idx="114" formatCode="0.000_ ">
                  <c:v>0.33966830248499214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D7-48FE-B17A-4BC0DBAD6589}"/>
            </c:ext>
          </c:extLst>
        </c:ser>
        <c:ser>
          <c:idx val="3"/>
          <c:order val="3"/>
          <c:tx>
            <c:strRef>
              <c:f>'Two-comp (po)'!$F$14</c:f>
              <c:strCache>
                <c:ptCount val="1"/>
                <c:pt idx="0">
                  <c:v>C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'Two-comp (po)'!$B$15:$B$129</c:f>
              <c:numCache>
                <c:formatCode>General</c:formatCode>
                <c:ptCount val="115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90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240</c:v>
                </c:pt>
                <c:pt idx="9">
                  <c:v>300</c:v>
                </c:pt>
                <c:pt idx="10">
                  <c:v>360</c:v>
                </c:pt>
                <c:pt idx="15" formatCode="0.0_ ">
                  <c:v>7.2</c:v>
                </c:pt>
                <c:pt idx="16" formatCode="0.0_ ">
                  <c:v>14.4</c:v>
                </c:pt>
                <c:pt idx="17" formatCode="0.0_ ">
                  <c:v>21.6</c:v>
                </c:pt>
                <c:pt idx="18" formatCode="0.0_ ">
                  <c:v>28.8</c:v>
                </c:pt>
                <c:pt idx="19" formatCode="0.0_ ">
                  <c:v>36</c:v>
                </c:pt>
                <c:pt idx="20" formatCode="0.0_ ">
                  <c:v>43.2</c:v>
                </c:pt>
                <c:pt idx="21" formatCode="0.0_ ">
                  <c:v>50.400000000000006</c:v>
                </c:pt>
                <c:pt idx="22" formatCode="0.0_ ">
                  <c:v>57.600000000000009</c:v>
                </c:pt>
                <c:pt idx="23" formatCode="0.0_ ">
                  <c:v>64.800000000000011</c:v>
                </c:pt>
                <c:pt idx="24" formatCode="0.0_ ">
                  <c:v>72.000000000000014</c:v>
                </c:pt>
                <c:pt idx="25" formatCode="0.0_ ">
                  <c:v>79.200000000000017</c:v>
                </c:pt>
                <c:pt idx="26" formatCode="0.0_ ">
                  <c:v>86.40000000000002</c:v>
                </c:pt>
                <c:pt idx="27" formatCode="0.0_ ">
                  <c:v>93.600000000000023</c:v>
                </c:pt>
                <c:pt idx="28" formatCode="0.0_ ">
                  <c:v>100.80000000000003</c:v>
                </c:pt>
                <c:pt idx="29" formatCode="0.0_ ">
                  <c:v>108.00000000000003</c:v>
                </c:pt>
                <c:pt idx="30" formatCode="0.0_ ">
                  <c:v>115.20000000000003</c:v>
                </c:pt>
                <c:pt idx="31" formatCode="0.0_ ">
                  <c:v>122.40000000000003</c:v>
                </c:pt>
                <c:pt idx="32" formatCode="0.0_ ">
                  <c:v>129.60000000000002</c:v>
                </c:pt>
                <c:pt idx="33" formatCode="0.0_ ">
                  <c:v>136.80000000000001</c:v>
                </c:pt>
                <c:pt idx="34" formatCode="0.0_ ">
                  <c:v>144</c:v>
                </c:pt>
                <c:pt idx="35" formatCode="0.0_ ">
                  <c:v>151.19999999999999</c:v>
                </c:pt>
                <c:pt idx="36" formatCode="0.0_ ">
                  <c:v>158.39999999999998</c:v>
                </c:pt>
                <c:pt idx="37" formatCode="0.0_ ">
                  <c:v>165.59999999999997</c:v>
                </c:pt>
                <c:pt idx="38" formatCode="0.0_ ">
                  <c:v>172.79999999999995</c:v>
                </c:pt>
                <c:pt idx="39" formatCode="0.0_ ">
                  <c:v>179.99999999999994</c:v>
                </c:pt>
                <c:pt idx="40" formatCode="0.0_ ">
                  <c:v>187.19999999999993</c:v>
                </c:pt>
                <c:pt idx="41" formatCode="0.0_ ">
                  <c:v>194.39999999999992</c:v>
                </c:pt>
                <c:pt idx="42" formatCode="0.0_ ">
                  <c:v>201.59999999999991</c:v>
                </c:pt>
                <c:pt idx="43" formatCode="0.0_ ">
                  <c:v>208.7999999999999</c:v>
                </c:pt>
                <c:pt idx="44" formatCode="0.0_ ">
                  <c:v>215.99999999999989</c:v>
                </c:pt>
                <c:pt idx="45" formatCode="0.0_ ">
                  <c:v>223.19999999999987</c:v>
                </c:pt>
                <c:pt idx="46" formatCode="0.0_ ">
                  <c:v>230.39999999999986</c:v>
                </c:pt>
                <c:pt idx="47" formatCode="0.0_ ">
                  <c:v>237.59999999999985</c:v>
                </c:pt>
                <c:pt idx="48" formatCode="0.0_ ">
                  <c:v>244.79999999999984</c:v>
                </c:pt>
                <c:pt idx="49" formatCode="0.0_ ">
                  <c:v>251.99999999999983</c:v>
                </c:pt>
                <c:pt idx="50" formatCode="0.0_ ">
                  <c:v>259.19999999999982</c:v>
                </c:pt>
                <c:pt idx="51" formatCode="0.0_ ">
                  <c:v>266.39999999999981</c:v>
                </c:pt>
                <c:pt idx="52" formatCode="0.0_ ">
                  <c:v>273.5999999999998</c:v>
                </c:pt>
                <c:pt idx="53" formatCode="0.0_ ">
                  <c:v>280.79999999999978</c:v>
                </c:pt>
                <c:pt idx="54" formatCode="0.0_ ">
                  <c:v>287.99999999999977</c:v>
                </c:pt>
                <c:pt idx="55" formatCode="0.0_ ">
                  <c:v>295.19999999999976</c:v>
                </c:pt>
                <c:pt idx="56" formatCode="0.0_ ">
                  <c:v>302.39999999999975</c:v>
                </c:pt>
                <c:pt idx="57" formatCode="0.0_ ">
                  <c:v>309.59999999999974</c:v>
                </c:pt>
                <c:pt idx="58" formatCode="0.0_ ">
                  <c:v>316.79999999999973</c:v>
                </c:pt>
                <c:pt idx="59" formatCode="0.0_ ">
                  <c:v>323.99999999999972</c:v>
                </c:pt>
                <c:pt idx="60" formatCode="0.0_ ">
                  <c:v>331.1999999999997</c:v>
                </c:pt>
                <c:pt idx="61" formatCode="0.0_ ">
                  <c:v>338.39999999999969</c:v>
                </c:pt>
                <c:pt idx="62" formatCode="0.0_ ">
                  <c:v>345.59999999999968</c:v>
                </c:pt>
                <c:pt idx="63" formatCode="0.0_ ">
                  <c:v>352.79999999999967</c:v>
                </c:pt>
                <c:pt idx="64" formatCode="0.0_ ">
                  <c:v>359.99999999999966</c:v>
                </c:pt>
                <c:pt idx="65" formatCode="0.0_ ">
                  <c:v>367.19999999999965</c:v>
                </c:pt>
                <c:pt idx="66" formatCode="0.0_ ">
                  <c:v>374.39999999999964</c:v>
                </c:pt>
                <c:pt idx="67" formatCode="0.0_ ">
                  <c:v>381.59999999999962</c:v>
                </c:pt>
                <c:pt idx="68" formatCode="0.0_ ">
                  <c:v>388.79999999999961</c:v>
                </c:pt>
                <c:pt idx="69" formatCode="0.0_ ">
                  <c:v>395.9999999999996</c:v>
                </c:pt>
                <c:pt idx="70" formatCode="0.0_ ">
                  <c:v>403.19999999999959</c:v>
                </c:pt>
                <c:pt idx="71" formatCode="0.0_ ">
                  <c:v>410.39999999999958</c:v>
                </c:pt>
                <c:pt idx="72" formatCode="0.0_ ">
                  <c:v>417.59999999999957</c:v>
                </c:pt>
                <c:pt idx="73" formatCode="0.0_ ">
                  <c:v>424.79999999999956</c:v>
                </c:pt>
                <c:pt idx="74" formatCode="0.0_ ">
                  <c:v>431.99999999999955</c:v>
                </c:pt>
                <c:pt idx="75" formatCode="0.0_ ">
                  <c:v>439.19999999999953</c:v>
                </c:pt>
                <c:pt idx="76" formatCode="0.0_ ">
                  <c:v>446.39999999999952</c:v>
                </c:pt>
                <c:pt idx="77" formatCode="0.0_ ">
                  <c:v>453.59999999999951</c:v>
                </c:pt>
                <c:pt idx="78" formatCode="0.0_ ">
                  <c:v>460.7999999999995</c:v>
                </c:pt>
                <c:pt idx="79" formatCode="0.0_ ">
                  <c:v>467.99999999999949</c:v>
                </c:pt>
                <c:pt idx="80" formatCode="0.0_ ">
                  <c:v>475.19999999999948</c:v>
                </c:pt>
                <c:pt idx="81" formatCode="0.0_ ">
                  <c:v>482.39999999999947</c:v>
                </c:pt>
                <c:pt idx="82" formatCode="0.0_ ">
                  <c:v>489.59999999999945</c:v>
                </c:pt>
                <c:pt idx="83" formatCode="0.0_ ">
                  <c:v>496.79999999999944</c:v>
                </c:pt>
                <c:pt idx="84" formatCode="0.0_ ">
                  <c:v>503.99999999999943</c:v>
                </c:pt>
                <c:pt idx="85" formatCode="0.0_ ">
                  <c:v>511.19999999999942</c:v>
                </c:pt>
                <c:pt idx="86" formatCode="0.0_ ">
                  <c:v>518.39999999999941</c:v>
                </c:pt>
                <c:pt idx="87" formatCode="0.0_ ">
                  <c:v>525.59999999999945</c:v>
                </c:pt>
                <c:pt idx="88" formatCode="0.0_ ">
                  <c:v>532.7999999999995</c:v>
                </c:pt>
                <c:pt idx="89" formatCode="0.0_ ">
                  <c:v>539.99999999999955</c:v>
                </c:pt>
                <c:pt idx="90" formatCode="0.0_ ">
                  <c:v>547.19999999999959</c:v>
                </c:pt>
                <c:pt idx="91" formatCode="0.0_ ">
                  <c:v>554.39999999999964</c:v>
                </c:pt>
                <c:pt idx="92" formatCode="0.0_ ">
                  <c:v>561.59999999999968</c:v>
                </c:pt>
                <c:pt idx="93" formatCode="0.0_ ">
                  <c:v>568.79999999999973</c:v>
                </c:pt>
                <c:pt idx="94" formatCode="0.0_ ">
                  <c:v>575.99999999999977</c:v>
                </c:pt>
                <c:pt idx="95" formatCode="0.0_ ">
                  <c:v>583.19999999999982</c:v>
                </c:pt>
                <c:pt idx="96" formatCode="0.0_ ">
                  <c:v>590.39999999999986</c:v>
                </c:pt>
                <c:pt idx="97" formatCode="0.0_ ">
                  <c:v>597.59999999999991</c:v>
                </c:pt>
                <c:pt idx="98" formatCode="0.0_ ">
                  <c:v>604.79999999999995</c:v>
                </c:pt>
                <c:pt idx="99" formatCode="0.0_ ">
                  <c:v>612</c:v>
                </c:pt>
                <c:pt idx="100" formatCode="0.0_ ">
                  <c:v>619.20000000000005</c:v>
                </c:pt>
                <c:pt idx="101" formatCode="0.0_ ">
                  <c:v>626.40000000000009</c:v>
                </c:pt>
                <c:pt idx="102" formatCode="0.0_ ">
                  <c:v>633.60000000000014</c:v>
                </c:pt>
                <c:pt idx="103" formatCode="0.0_ ">
                  <c:v>640.80000000000018</c:v>
                </c:pt>
                <c:pt idx="104" formatCode="0.0_ ">
                  <c:v>648.00000000000023</c:v>
                </c:pt>
                <c:pt idx="105" formatCode="0.0_ ">
                  <c:v>655.20000000000027</c:v>
                </c:pt>
                <c:pt idx="106" formatCode="0.0_ ">
                  <c:v>662.40000000000032</c:v>
                </c:pt>
                <c:pt idx="107" formatCode="0.0_ ">
                  <c:v>669.60000000000036</c:v>
                </c:pt>
                <c:pt idx="108" formatCode="0.0_ ">
                  <c:v>676.80000000000041</c:v>
                </c:pt>
                <c:pt idx="109" formatCode="0.0_ ">
                  <c:v>684.00000000000045</c:v>
                </c:pt>
                <c:pt idx="110" formatCode="0.0_ ">
                  <c:v>691.2000000000005</c:v>
                </c:pt>
                <c:pt idx="111" formatCode="0.0_ ">
                  <c:v>698.40000000000055</c:v>
                </c:pt>
                <c:pt idx="112" formatCode="0.0_ ">
                  <c:v>705.60000000000059</c:v>
                </c:pt>
                <c:pt idx="113" formatCode="0.0_ ">
                  <c:v>712.80000000000064</c:v>
                </c:pt>
                <c:pt idx="114" formatCode="0.0_ ">
                  <c:v>720.00000000000068</c:v>
                </c:pt>
              </c:numCache>
            </c:numRef>
          </c:xVal>
          <c:yVal>
            <c:numRef>
              <c:f>'Two-comp (po)'!$F$15:$F$129</c:f>
              <c:numCache>
                <c:formatCode>General</c:formatCode>
                <c:ptCount val="115"/>
                <c:pt idx="15" formatCode="0.000_ ">
                  <c:v>3.2871753945382371</c:v>
                </c:pt>
                <c:pt idx="16" formatCode="0.000_ ">
                  <c:v>4.4321598614330053</c:v>
                </c:pt>
                <c:pt idx="17" formatCode="0.000_ ">
                  <c:v>5.2506646709210587</c:v>
                </c:pt>
                <c:pt idx="18" formatCode="0.000_ ">
                  <c:v>5.9009172977272977</c:v>
                </c:pt>
                <c:pt idx="19" formatCode="0.000_ ">
                  <c:v>6.4173976645900375</c:v>
                </c:pt>
                <c:pt idx="20" formatCode="0.000_ ">
                  <c:v>6.8220794466624604</c:v>
                </c:pt>
                <c:pt idx="21" formatCode="0.000_ ">
                  <c:v>7.1330054245766954</c:v>
                </c:pt>
                <c:pt idx="22" formatCode="0.000_ ">
                  <c:v>7.3653746406770075</c:v>
                </c:pt>
                <c:pt idx="23" formatCode="0.000_ ">
                  <c:v>7.5320171168786505</c:v>
                </c:pt>
                <c:pt idx="24" formatCode="0.000_ ">
                  <c:v>7.6437631065292306</c:v>
                </c:pt>
                <c:pt idx="25" formatCode="0.000_ ">
                  <c:v>7.7097529166004435</c:v>
                </c:pt>
                <c:pt idx="26" formatCode="0.000_ ">
                  <c:v>7.7376986355195116</c:v>
                </c:pt>
                <c:pt idx="27" formatCode="0.000_ ">
                  <c:v>7.7341053601015881</c:v>
                </c:pt>
                <c:pt idx="28" formatCode="0.000_ ">
                  <c:v>7.7044581971753692</c:v>
                </c:pt>
                <c:pt idx="29" formatCode="0.000_ ">
                  <c:v>7.653380334504698</c:v>
                </c:pt>
                <c:pt idx="30" formatCode="0.000_ ">
                  <c:v>7.5847666559419658</c:v>
                </c:pt>
                <c:pt idx="31" formatCode="0.000_ ">
                  <c:v>7.5018966835522951</c:v>
                </c:pt>
                <c:pt idx="32" formatCode="0.000_ ">
                  <c:v>7.4075300443627432</c:v>
                </c:pt>
                <c:pt idx="33" formatCode="0.000_ ">
                  <c:v>7.3039871648049211</c:v>
                </c:pt>
                <c:pt idx="34" formatCode="0.000_ ">
                  <c:v>7.1932174778317961</c:v>
                </c:pt>
                <c:pt idx="35" formatCode="0.000_ ">
                  <c:v>7.0768570742674957</c:v>
                </c:pt>
                <c:pt idx="36" formatCode="0.000_ ">
                  <c:v>6.9562774311910358</c:v>
                </c:pt>
                <c:pt idx="37" formatCode="0.000_ ">
                  <c:v>6.832626597606005</c:v>
                </c:pt>
                <c:pt idx="38" formatCode="0.000_ ">
                  <c:v>6.7068640041612291</c:v>
                </c:pt>
                <c:pt idx="39" formatCode="0.000_ ">
                  <c:v>6.5797898832206432</c:v>
                </c:pt>
                <c:pt idx="40" formatCode="0.000_ ">
                  <c:v>6.4520701330266483</c:v>
                </c:pt>
                <c:pt idx="41" formatCode="0.000_ ">
                  <c:v>6.3242573307429666</c:v>
                </c:pt>
                <c:pt idx="42" formatCode="0.000_ ">
                  <c:v>6.1968084901508229</c:v>
                </c:pt>
                <c:pt idx="43" formatCode="0.000_ ">
                  <c:v>6.0701000676210546</c:v>
                </c:pt>
                <c:pt idx="44" formatCode="0.000_ ">
                  <c:v>5.9444406420867004</c:v>
                </c:pt>
                <c:pt idx="45" formatCode="0.000_ ">
                  <c:v>5.820081628891109</c:v>
                </c:pt>
                <c:pt idx="46" formatCode="0.000_ ">
                  <c:v>5.697226331722125</c:v>
                </c:pt>
                <c:pt idx="47" formatCode="0.000_ ">
                  <c:v>5.5760375897881316</c:v>
                </c:pt>
                <c:pt idx="48" formatCode="0.000_ ">
                  <c:v>5.4566442376149844</c:v>
                </c:pt>
                <c:pt idx="49" formatCode="0.000_ ">
                  <c:v>5.3391465612184223</c:v>
                </c:pt>
                <c:pt idx="50" formatCode="0.000_ ">
                  <c:v>5.223620905982953</c:v>
                </c:pt>
                <c:pt idx="51" formatCode="0.000_ ">
                  <c:v>5.1101235675507866</c:v>
                </c:pt>
                <c:pt idx="52" formatCode="0.000_ ">
                  <c:v>4.9986940767135355</c:v>
                </c:pt>
                <c:pt idx="53" formatCode="0.000_ ">
                  <c:v>4.8893579721299361</c:v>
                </c:pt>
                <c:pt idx="54" formatCode="0.000_ ">
                  <c:v>4.7821291401791157</c:v>
                </c:pt>
                <c:pt idx="55" formatCode="0.000_ ">
                  <c:v>4.6770117889900362</c:v>
                </c:pt>
                <c:pt idx="56" formatCode="0.000_ ">
                  <c:v>4.5740021133165927</c:v>
                </c:pt>
                <c:pt idx="57" formatCode="0.000_ ">
                  <c:v>4.4730896981607762</c:v>
                </c:pt>
                <c:pt idx="58" formatCode="0.000_ ">
                  <c:v>4.3742587016353482</c:v>
                </c:pt>
                <c:pt idx="59" formatCode="0.000_ ">
                  <c:v>4.2774888512927811</c:v>
                </c:pt>
                <c:pt idx="60" formatCode="0.000_ ">
                  <c:v>4.1827562828515168</c:v>
                </c:pt>
                <c:pt idx="61" formatCode="0.000_ ">
                  <c:v>4.0900342457740804</c:v>
                </c:pt>
                <c:pt idx="62" formatCode="0.000_ ">
                  <c:v>3.9992936963674097</c:v>
                </c:pt>
                <c:pt idx="63" formatCode="0.000_ ">
                  <c:v>3.9105037958770068</c:v>
                </c:pt>
                <c:pt idx="64" formatCode="0.000_ ">
                  <c:v>3.8236323283424674</c:v>
                </c:pt>
                <c:pt idx="65" formatCode="0.000_ ">
                  <c:v>3.7386460506962922</c:v>
                </c:pt>
                <c:pt idx="66" formatCode="0.000_ ">
                  <c:v>3.6555109856556207</c:v>
                </c:pt>
                <c:pt idx="67" formatCode="0.000_ ">
                  <c:v>3.5741926663233241</c:v>
                </c:pt>
                <c:pt idx="68" formatCode="0.000_ ">
                  <c:v>3.4946563400342363</c:v>
                </c:pt>
                <c:pt idx="69" formatCode="0.000_ ">
                  <c:v>3.4168671378152755</c:v>
                </c:pt>
                <c:pt idx="70" formatCode="0.000_ ">
                  <c:v>3.3407902148416606</c:v>
                </c:pt>
                <c:pt idx="71" formatCode="0.000_ ">
                  <c:v>3.2663908664375767</c:v>
                </c:pt>
                <c:pt idx="72" formatCode="0.000_ ">
                  <c:v>3.1936346234647557</c:v>
                </c:pt>
                <c:pt idx="73" formatCode="0.000_ ">
                  <c:v>3.1224873303465683</c:v>
                </c:pt>
                <c:pt idx="74" formatCode="0.000_ ">
                  <c:v>3.0529152084716515</c:v>
                </c:pt>
                <c:pt idx="75" formatCode="0.000_ ">
                  <c:v>2.984884907295319</c:v>
                </c:pt>
                <c:pt idx="76" formatCode="0.000_ ">
                  <c:v>2.9183635450972285</c:v>
                </c:pt>
                <c:pt idx="77" formatCode="0.000_ ">
                  <c:v>2.8533187410495424</c:v>
                </c:pt>
                <c:pt idx="78" formatCode="0.000_ ">
                  <c:v>2.7897186399928411</c:v>
                </c:pt>
                <c:pt idx="79" formatCode="0.000_ ">
                  <c:v>2.727531931099648</c:v>
                </c:pt>
                <c:pt idx="80" formatCode="0.000_ ">
                  <c:v>2.6667278614218617</c:v>
                </c:pt>
                <c:pt idx="81" formatCode="0.000_ ">
                  <c:v>2.6072762451630989</c:v>
                </c:pt>
                <c:pt idx="82" formatCode="0.000_ ">
                  <c:v>2.5491474693857876</c:v>
                </c:pt>
                <c:pt idx="83" formatCode="0.000_ ">
                  <c:v>2.4923124967519943</c:v>
                </c:pt>
                <c:pt idx="84" formatCode="0.000_ ">
                  <c:v>2.4367428658032146</c:v>
                </c:pt>
                <c:pt idx="85" formatCode="0.000_ ">
                  <c:v>2.3824106892052366</c:v>
                </c:pt>
                <c:pt idx="86" formatCode="0.000_ ">
                  <c:v>2.3292886503172046</c:v>
                </c:pt>
                <c:pt idx="87" formatCode="0.000_ ">
                  <c:v>2.277349998387542</c:v>
                </c:pt>
                <c:pt idx="88" formatCode="0.000_ ">
                  <c:v>2.2265685426315378</c:v>
                </c:pt>
                <c:pt idx="89" formatCode="0.000_ ">
                  <c:v>2.1769186454051046</c:v>
                </c:pt>
                <c:pt idx="90" formatCode="0.000_ ">
                  <c:v>2.1283752146550881</c:v>
                </c:pt>
                <c:pt idx="91" formatCode="0.000_ ">
                  <c:v>2.0809136957976815</c:v>
                </c:pt>
                <c:pt idx="92" formatCode="0.000_ ">
                  <c:v>2.0345100631522293</c:v>
                </c:pt>
                <c:pt idx="93" formatCode="0.000_ ">
                  <c:v>1.9891408110370874</c:v>
                </c:pt>
                <c:pt idx="94" formatCode="0.000_ ">
                  <c:v>1.9447829446169063</c:v>
                </c:pt>
                <c:pt idx="95" formatCode="0.000_ ">
                  <c:v>1.9014139705760471</c:v>
                </c:pt>
                <c:pt idx="96" formatCode="0.000_ ">
                  <c:v>1.8590118876804615</c:v>
                </c:pt>
                <c:pt idx="97" formatCode="0.000_ ">
                  <c:v>1.8175551772799412</c:v>
                </c:pt>
                <c:pt idx="98" formatCode="0.000_ ">
                  <c:v>1.7770227937938621</c:v>
                </c:pt>
                <c:pt idx="99" formatCode="0.000_ ">
                  <c:v>1.7373941552160852</c:v>
                </c:pt>
                <c:pt idx="100" formatCode="0.000_ ">
                  <c:v>1.6986491336684559</c:v>
                </c:pt>
                <c:pt idx="101" formatCode="0.000_ ">
                  <c:v>1.6607680460270433</c:v>
                </c:pt>
                <c:pt idx="102" formatCode="0.000_ ">
                  <c:v>1.6237316446408376</c:v>
                </c:pt>
                <c:pt idx="103" formatCode="0.000_ ">
                  <c:v>1.5875211081588729</c:v>
                </c:pt>
                <c:pt idx="104" formatCode="0.000_ ">
                  <c:v>1.552118032478601</c:v>
                </c:pt>
                <c:pt idx="105" formatCode="0.000_ ">
                  <c:v>1.5175044218256994</c:v>
                </c:pt>
                <c:pt idx="106" formatCode="0.000_ ">
                  <c:v>1.4836626799732753</c:v>
                </c:pt>
                <c:pt idx="107" formatCode="0.000_ ">
                  <c:v>1.4505756016065678</c:v>
                </c:pt>
                <c:pt idx="108" formatCode="0.000_ ">
                  <c:v>1.4182263638376782</c:v>
                </c:pt>
                <c:pt idx="109" formatCode="0.000_ ">
                  <c:v>1.3865985178735751</c:v>
                </c:pt>
                <c:pt idx="110" formatCode="0.000_ ">
                  <c:v>1.3556759808395089</c:v>
                </c:pt>
                <c:pt idx="111" formatCode="0.000_ ">
                  <c:v>1.3254430277590803</c:v>
                </c:pt>
                <c:pt idx="112" formatCode="0.000_ ">
                  <c:v>1.2958842836914299</c:v>
                </c:pt>
                <c:pt idx="113" formatCode="0.000_ ">
                  <c:v>1.2669847160254222</c:v>
                </c:pt>
                <c:pt idx="114" formatCode="0.000_ ">
                  <c:v>1.2387296269301535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6D7-48FE-B17A-4BC0DBAD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15616"/>
        <c:axId val="143233792"/>
      </c:scatterChart>
      <c:valAx>
        <c:axId val="143215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3233792"/>
        <c:crosses val="autoZero"/>
        <c:crossBetween val="midCat"/>
      </c:valAx>
      <c:valAx>
        <c:axId val="143233792"/>
        <c:scaling>
          <c:logBase val="10"/>
          <c:orientation val="minMax"/>
        </c:scaling>
        <c:delete val="0"/>
        <c:axPos val="l"/>
        <c:numFmt formatCode="0.0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43215616"/>
        <c:crosses val="autoZero"/>
        <c:crossBetween val="midCat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161946068140752"/>
          <c:y val="0.3"/>
          <c:w val="0.21507783817843831"/>
          <c:h val="0.40434782608695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72177752231362E-2"/>
          <c:y val="6.0606198568160345E-2"/>
          <c:w val="0.89189319968386305"/>
          <c:h val="0.832169726493586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'Residual_2-comp'!$B$9:$B$22</c:f>
              <c:numCache>
                <c:formatCode>General</c:formatCode>
                <c:ptCount val="14"/>
                <c:pt idx="0">
                  <c:v>0</c:v>
                </c:pt>
                <c:pt idx="1">
                  <c:v>0.13114754098360656</c:v>
                </c:pt>
                <c:pt idx="2">
                  <c:v>0.19672131147540983</c:v>
                </c:pt>
                <c:pt idx="3">
                  <c:v>0.26229508196721313</c:v>
                </c:pt>
                <c:pt idx="4">
                  <c:v>0.39344262295081966</c:v>
                </c:pt>
                <c:pt idx="5">
                  <c:v>0.52459016393442626</c:v>
                </c:pt>
                <c:pt idx="6">
                  <c:v>1.0491803278688525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'Residual_2-comp'!$D$9:$D$22</c:f>
              <c:numCache>
                <c:formatCode>General</c:formatCode>
                <c:ptCount val="14"/>
                <c:pt idx="0">
                  <c:v>1.5285373853583863</c:v>
                </c:pt>
                <c:pt idx="1">
                  <c:v>1.4601828328033828</c:v>
                </c:pt>
                <c:pt idx="2">
                  <c:v>1.388438988125883</c:v>
                </c:pt>
                <c:pt idx="3">
                  <c:v>1.3595555832763753</c:v>
                </c:pt>
                <c:pt idx="4">
                  <c:v>1.3245860280130264</c:v>
                </c:pt>
                <c:pt idx="5">
                  <c:v>1.251299060351394</c:v>
                </c:pt>
                <c:pt idx="6">
                  <c:v>1.1987471988920637</c:v>
                </c:pt>
                <c:pt idx="7">
                  <c:v>1.1133953465787265</c:v>
                </c:pt>
                <c:pt idx="8">
                  <c:v>1.0597682050034898</c:v>
                </c:pt>
                <c:pt idx="9">
                  <c:v>1.0042508771536585</c:v>
                </c:pt>
                <c:pt idx="10">
                  <c:v>0.95660924271843184</c:v>
                </c:pt>
                <c:pt idx="11">
                  <c:v>0.89951552663364542</c:v>
                </c:pt>
                <c:pt idx="12">
                  <c:v>0.78051798366275071</c:v>
                </c:pt>
                <c:pt idx="13">
                  <c:v>0.76121282846736404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C1-4303-8737-88F0DC357BA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'Residual_2-comp'!$B$9:$B$22</c:f>
              <c:numCache>
                <c:formatCode>General</c:formatCode>
                <c:ptCount val="14"/>
                <c:pt idx="0">
                  <c:v>0</c:v>
                </c:pt>
                <c:pt idx="1">
                  <c:v>0.13114754098360656</c:v>
                </c:pt>
                <c:pt idx="2">
                  <c:v>0.19672131147540983</c:v>
                </c:pt>
                <c:pt idx="3">
                  <c:v>0.26229508196721313</c:v>
                </c:pt>
                <c:pt idx="4">
                  <c:v>0.39344262295081966</c:v>
                </c:pt>
                <c:pt idx="5">
                  <c:v>0.52459016393442626</c:v>
                </c:pt>
                <c:pt idx="6">
                  <c:v>1.0491803278688525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'Residual_2-comp'!$E$9:$E$22</c:f>
              <c:numCache>
                <c:formatCode>General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1.1133953465787265</c:v>
                </c:pt>
                <c:pt idx="8">
                  <c:v>1.0597682050034898</c:v>
                </c:pt>
                <c:pt idx="9">
                  <c:v>1.0042508771536585</c:v>
                </c:pt>
                <c:pt idx="10">
                  <c:v>0.95660924271843184</c:v>
                </c:pt>
                <c:pt idx="11">
                  <c:v>0.89951552663364542</c:v>
                </c:pt>
                <c:pt idx="12">
                  <c:v>0.78051798366275071</c:v>
                </c:pt>
                <c:pt idx="13">
                  <c:v>0.76121282846736404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C1-4303-8737-88F0DC357BAF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FFFF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'Residual_2-comp'!$B$9:$B$22</c:f>
              <c:numCache>
                <c:formatCode>General</c:formatCode>
                <c:ptCount val="14"/>
                <c:pt idx="0">
                  <c:v>0</c:v>
                </c:pt>
                <c:pt idx="1">
                  <c:v>0.13114754098360656</c:v>
                </c:pt>
                <c:pt idx="2">
                  <c:v>0.19672131147540983</c:v>
                </c:pt>
                <c:pt idx="3">
                  <c:v>0.26229508196721313</c:v>
                </c:pt>
                <c:pt idx="4">
                  <c:v>0.39344262295081966</c:v>
                </c:pt>
                <c:pt idx="5">
                  <c:v>0.52459016393442626</c:v>
                </c:pt>
                <c:pt idx="6">
                  <c:v>1.0491803278688525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'Residual_2-comp'!$I$9:$I$22</c:f>
              <c:numCache>
                <c:formatCode>General</c:formatCode>
                <c:ptCount val="14"/>
                <c:pt idx="0">
                  <c:v>1.207724282590001</c:v>
                </c:pt>
                <c:pt idx="1">
                  <c:v>1.0621840447028563</c:v>
                </c:pt>
                <c:pt idx="2">
                  <c:v>0.8636675372319047</c:v>
                </c:pt>
                <c:pt idx="3">
                  <c:v>0.77014235612979753</c:v>
                </c:pt>
                <c:pt idx="4">
                  <c:v>0.64661806760242446</c:v>
                </c:pt>
                <c:pt idx="5">
                  <c:v>0.16437391525058995</c:v>
                </c:pt>
                <c:pt idx="6">
                  <c:v>-0.22310920779587587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1C1-4303-8737-88F0DC357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44544"/>
        <c:axId val="140046336"/>
      </c:scatterChart>
      <c:valAx>
        <c:axId val="14004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46336"/>
        <c:crosses val="autoZero"/>
        <c:crossBetween val="midCat"/>
      </c:valAx>
      <c:valAx>
        <c:axId val="1400463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445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57150</xdr:rowOff>
        </xdr:from>
        <xdr:to>
          <xdr:col>4</xdr:col>
          <xdr:colOff>85725</xdr:colOff>
          <xdr:row>3</xdr:row>
          <xdr:rowOff>66675</xdr:rowOff>
        </xdr:to>
        <xdr:sp macro="" textlink="">
          <xdr:nvSpPr>
            <xdr:cNvPr id="5121" name="ピクチャ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0</xdr:colOff>
      <xdr:row>2</xdr:row>
      <xdr:rowOff>0</xdr:rowOff>
    </xdr:from>
    <xdr:to>
      <xdr:col>14</xdr:col>
      <xdr:colOff>190500</xdr:colOff>
      <xdr:row>15</xdr:row>
      <xdr:rowOff>133350</xdr:rowOff>
    </xdr:to>
    <xdr:graphicFrame macro="">
      <xdr:nvGraphicFramePr>
        <xdr:cNvPr id="5122" name="グラフ 2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14</xdr:col>
      <xdr:colOff>190500</xdr:colOff>
      <xdr:row>31</xdr:row>
      <xdr:rowOff>133350</xdr:rowOff>
    </xdr:to>
    <xdr:graphicFrame macro="">
      <xdr:nvGraphicFramePr>
        <xdr:cNvPr id="5123" name="グラフ 3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</xdr:row>
          <xdr:rowOff>47625</xdr:rowOff>
        </xdr:from>
        <xdr:to>
          <xdr:col>9</xdr:col>
          <xdr:colOff>95250</xdr:colOff>
          <xdr:row>4</xdr:row>
          <xdr:rowOff>161925</xdr:rowOff>
        </xdr:to>
        <xdr:sp macro="" textlink="">
          <xdr:nvSpPr>
            <xdr:cNvPr id="3073" name="ピクチャ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0</xdr:colOff>
      <xdr:row>7</xdr:row>
      <xdr:rowOff>0</xdr:rowOff>
    </xdr:from>
    <xdr:to>
      <xdr:col>14</xdr:col>
      <xdr:colOff>190500</xdr:colOff>
      <xdr:row>20</xdr:row>
      <xdr:rowOff>133350</xdr:rowOff>
    </xdr:to>
    <xdr:graphicFrame macro="">
      <xdr:nvGraphicFramePr>
        <xdr:cNvPr id="3083" name="グラフ 11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0</xdr:rowOff>
    </xdr:from>
    <xdr:to>
      <xdr:col>14</xdr:col>
      <xdr:colOff>190500</xdr:colOff>
      <xdr:row>35</xdr:row>
      <xdr:rowOff>133350</xdr:rowOff>
    </xdr:to>
    <xdr:graphicFrame macro="">
      <xdr:nvGraphicFramePr>
        <xdr:cNvPr id="3084" name="グラフ 12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18</xdr:row>
      <xdr:rowOff>104775</xdr:rowOff>
    </xdr:from>
    <xdr:to>
      <xdr:col>18</xdr:col>
      <xdr:colOff>533400</xdr:colOff>
      <xdr:row>42</xdr:row>
      <xdr:rowOff>76200</xdr:rowOff>
    </xdr:to>
    <xdr:graphicFrame macro="">
      <xdr:nvGraphicFramePr>
        <xdr:cNvPr id="18433" name="グラフ 1">
          <a:extLst>
            <a:ext uri="{FF2B5EF4-FFF2-40B4-BE49-F238E27FC236}">
              <a16:creationId xmlns:a16="http://schemas.microsoft.com/office/drawing/2014/main" id="{00000000-0008-0000-00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428625</xdr:colOff>
      <xdr:row>8</xdr:row>
      <xdr:rowOff>38100</xdr:rowOff>
    </xdr:from>
    <xdr:to>
      <xdr:col>14</xdr:col>
      <xdr:colOff>533400</xdr:colOff>
      <xdr:row>10</xdr:row>
      <xdr:rowOff>19050</xdr:rowOff>
    </xdr:to>
    <xdr:pic>
      <xdr:nvPicPr>
        <xdr:cNvPr id="18434" name="Picture 2">
          <a:extLst>
            <a:ext uri="{FF2B5EF4-FFF2-40B4-BE49-F238E27FC236}">
              <a16:creationId xmlns:a16="http://schemas.microsoft.com/office/drawing/2014/main" id="{00000000-0008-0000-0000-00000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409700"/>
          <a:ext cx="1476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428625</xdr:colOff>
          <xdr:row>11</xdr:row>
          <xdr:rowOff>0</xdr:rowOff>
        </xdr:from>
        <xdr:to>
          <xdr:col>14</xdr:col>
          <xdr:colOff>523875</xdr:colOff>
          <xdr:row>13</xdr:row>
          <xdr:rowOff>133350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428625</xdr:colOff>
          <xdr:row>14</xdr:row>
          <xdr:rowOff>161925</xdr:rowOff>
        </xdr:from>
        <xdr:to>
          <xdr:col>15</xdr:col>
          <xdr:colOff>228600</xdr:colOff>
          <xdr:row>17</xdr:row>
          <xdr:rowOff>123825</xdr:rowOff>
        </xdr:to>
        <xdr:sp macro="" textlink="">
          <xdr:nvSpPr>
            <xdr:cNvPr id="18436" name="Object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kuzai/Dropbox/00drop/3&#24180;&#29983;PK&#35506;&#38988;/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ment"/>
      <sheetName val="One-comp (po) change in ka"/>
      <sheetName val="One-comp (po) change in K"/>
      <sheetName val="Two-comp (iv) parameter"/>
      <sheetName val="One-comp (iv)"/>
      <sheetName val="One-comp (po)"/>
      <sheetName val="One-comp fitting (iv)"/>
      <sheetName val="One-comp (infusion)"/>
      <sheetName val="Two-comp (iv)"/>
      <sheetName val="Two-comp (po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B6" t="str">
            <v>parameter</v>
          </cell>
        </row>
        <row r="7">
          <cell r="B7" t="str">
            <v>A (ug/ml)</v>
          </cell>
          <cell r="C7">
            <v>36.6</v>
          </cell>
          <cell r="E7">
            <v>18.600000000000001</v>
          </cell>
        </row>
        <row r="8">
          <cell r="B8" t="str">
            <v>α (min-1)</v>
          </cell>
          <cell r="C8">
            <v>0.224</v>
          </cell>
          <cell r="E8">
            <v>1.3599999999999999E-2</v>
          </cell>
        </row>
        <row r="11">
          <cell r="C11" t="str">
            <v>Ka (min-1)</v>
          </cell>
          <cell r="D11">
            <v>8.7159999999999998E-3</v>
          </cell>
          <cell r="E11">
            <v>8.7159999999999998E-3</v>
          </cell>
          <cell r="F11">
            <v>6.0000000000000001E-3</v>
          </cell>
        </row>
        <row r="12">
          <cell r="C12" t="str">
            <v>F</v>
          </cell>
          <cell r="D12">
            <v>0.71189999999999998</v>
          </cell>
          <cell r="E12">
            <v>1</v>
          </cell>
          <cell r="F12">
            <v>0.71189999999999998</v>
          </cell>
        </row>
        <row r="14">
          <cell r="B14" t="str">
            <v>time (min)</v>
          </cell>
        </row>
        <row r="15">
          <cell r="B15">
            <v>5</v>
          </cell>
        </row>
        <row r="16">
          <cell r="B16">
            <v>15</v>
          </cell>
        </row>
        <row r="17">
          <cell r="B17">
            <v>30</v>
          </cell>
        </row>
        <row r="18">
          <cell r="B18">
            <v>60</v>
          </cell>
        </row>
        <row r="19">
          <cell r="B19">
            <v>90</v>
          </cell>
        </row>
        <row r="20">
          <cell r="B20">
            <v>120</v>
          </cell>
        </row>
        <row r="21">
          <cell r="B21">
            <v>150</v>
          </cell>
        </row>
        <row r="22">
          <cell r="B22">
            <v>180</v>
          </cell>
        </row>
        <row r="23">
          <cell r="B23">
            <v>240</v>
          </cell>
        </row>
        <row r="24">
          <cell r="B24">
            <v>300</v>
          </cell>
        </row>
        <row r="25">
          <cell r="B25">
            <v>360</v>
          </cell>
        </row>
        <row r="30">
          <cell r="B30">
            <v>4</v>
          </cell>
        </row>
        <row r="31">
          <cell r="B31">
            <v>8</v>
          </cell>
        </row>
        <row r="32">
          <cell r="B32">
            <v>12</v>
          </cell>
        </row>
        <row r="33">
          <cell r="B33">
            <v>16</v>
          </cell>
        </row>
        <row r="34">
          <cell r="B34">
            <v>20</v>
          </cell>
        </row>
        <row r="35">
          <cell r="B35">
            <v>24</v>
          </cell>
        </row>
        <row r="36">
          <cell r="B36">
            <v>28</v>
          </cell>
        </row>
        <row r="37">
          <cell r="B37">
            <v>32</v>
          </cell>
        </row>
        <row r="38">
          <cell r="B38">
            <v>36</v>
          </cell>
        </row>
        <row r="39">
          <cell r="B39">
            <v>40</v>
          </cell>
        </row>
        <row r="40">
          <cell r="B40">
            <v>44</v>
          </cell>
        </row>
        <row r="41">
          <cell r="B41">
            <v>48</v>
          </cell>
        </row>
        <row r="42">
          <cell r="B42">
            <v>52</v>
          </cell>
        </row>
        <row r="43">
          <cell r="B43">
            <v>56</v>
          </cell>
        </row>
        <row r="44">
          <cell r="B44">
            <v>60</v>
          </cell>
        </row>
        <row r="45">
          <cell r="B45">
            <v>64</v>
          </cell>
        </row>
        <row r="46">
          <cell r="B46">
            <v>68</v>
          </cell>
        </row>
        <row r="47">
          <cell r="B47">
            <v>72</v>
          </cell>
        </row>
        <row r="48">
          <cell r="B48">
            <v>76</v>
          </cell>
        </row>
        <row r="49">
          <cell r="B49">
            <v>80</v>
          </cell>
        </row>
        <row r="50">
          <cell r="B50">
            <v>84</v>
          </cell>
        </row>
        <row r="51">
          <cell r="B51">
            <v>88</v>
          </cell>
        </row>
        <row r="52">
          <cell r="B52">
            <v>92</v>
          </cell>
        </row>
        <row r="53">
          <cell r="B53">
            <v>96</v>
          </cell>
        </row>
        <row r="54">
          <cell r="B54">
            <v>100</v>
          </cell>
        </row>
        <row r="55">
          <cell r="B55">
            <v>104</v>
          </cell>
        </row>
        <row r="56">
          <cell r="B56">
            <v>108</v>
          </cell>
        </row>
        <row r="57">
          <cell r="B57">
            <v>112</v>
          </cell>
        </row>
        <row r="58">
          <cell r="B58">
            <v>116</v>
          </cell>
        </row>
        <row r="59">
          <cell r="B59">
            <v>120</v>
          </cell>
        </row>
        <row r="60">
          <cell r="B60">
            <v>124</v>
          </cell>
        </row>
        <row r="61">
          <cell r="B61">
            <v>128</v>
          </cell>
        </row>
        <row r="62">
          <cell r="B62">
            <v>132</v>
          </cell>
        </row>
        <row r="63">
          <cell r="B63">
            <v>136</v>
          </cell>
        </row>
        <row r="64">
          <cell r="B64">
            <v>140</v>
          </cell>
        </row>
        <row r="65">
          <cell r="B65">
            <v>144</v>
          </cell>
        </row>
        <row r="66">
          <cell r="B66">
            <v>148</v>
          </cell>
        </row>
        <row r="67">
          <cell r="B67">
            <v>152</v>
          </cell>
        </row>
        <row r="68">
          <cell r="B68">
            <v>156</v>
          </cell>
        </row>
        <row r="69">
          <cell r="B69">
            <v>160</v>
          </cell>
        </row>
        <row r="70">
          <cell r="B70">
            <v>164</v>
          </cell>
        </row>
        <row r="71">
          <cell r="B71">
            <v>168</v>
          </cell>
        </row>
        <row r="72">
          <cell r="B72">
            <v>172</v>
          </cell>
        </row>
        <row r="73">
          <cell r="B73">
            <v>176</v>
          </cell>
        </row>
        <row r="74">
          <cell r="B74">
            <v>180</v>
          </cell>
        </row>
        <row r="75">
          <cell r="B75">
            <v>184</v>
          </cell>
        </row>
        <row r="76">
          <cell r="B76">
            <v>188</v>
          </cell>
        </row>
        <row r="77">
          <cell r="B77">
            <v>192</v>
          </cell>
        </row>
        <row r="78">
          <cell r="B78">
            <v>196</v>
          </cell>
        </row>
        <row r="79">
          <cell r="B79">
            <v>200</v>
          </cell>
        </row>
        <row r="80">
          <cell r="B80">
            <v>204</v>
          </cell>
        </row>
        <row r="81">
          <cell r="B81">
            <v>208</v>
          </cell>
        </row>
        <row r="82">
          <cell r="B82">
            <v>212</v>
          </cell>
        </row>
        <row r="83">
          <cell r="B83">
            <v>216</v>
          </cell>
        </row>
        <row r="84">
          <cell r="B84">
            <v>220</v>
          </cell>
        </row>
        <row r="85">
          <cell r="B85">
            <v>224</v>
          </cell>
        </row>
        <row r="86">
          <cell r="B86">
            <v>228</v>
          </cell>
        </row>
        <row r="87">
          <cell r="B87">
            <v>232</v>
          </cell>
        </row>
        <row r="88">
          <cell r="B88">
            <v>236</v>
          </cell>
        </row>
        <row r="89">
          <cell r="B89">
            <v>240</v>
          </cell>
        </row>
        <row r="90">
          <cell r="B90">
            <v>244</v>
          </cell>
        </row>
        <row r="91">
          <cell r="B91">
            <v>248</v>
          </cell>
        </row>
        <row r="92">
          <cell r="B92">
            <v>252</v>
          </cell>
        </row>
        <row r="93">
          <cell r="B93">
            <v>256</v>
          </cell>
        </row>
        <row r="94">
          <cell r="B94">
            <v>260</v>
          </cell>
        </row>
        <row r="95">
          <cell r="B95">
            <v>264</v>
          </cell>
        </row>
        <row r="96">
          <cell r="B96">
            <v>268</v>
          </cell>
        </row>
        <row r="97">
          <cell r="B97">
            <v>272</v>
          </cell>
        </row>
        <row r="98">
          <cell r="B98">
            <v>276</v>
          </cell>
        </row>
        <row r="99">
          <cell r="B99">
            <v>280</v>
          </cell>
        </row>
        <row r="100">
          <cell r="B100">
            <v>284</v>
          </cell>
        </row>
        <row r="101">
          <cell r="B101">
            <v>288</v>
          </cell>
        </row>
        <row r="102">
          <cell r="B102">
            <v>292</v>
          </cell>
        </row>
        <row r="103">
          <cell r="B103">
            <v>296</v>
          </cell>
        </row>
        <row r="104">
          <cell r="B104">
            <v>300</v>
          </cell>
        </row>
        <row r="105">
          <cell r="B105">
            <v>304</v>
          </cell>
        </row>
        <row r="106">
          <cell r="B106">
            <v>308</v>
          </cell>
        </row>
        <row r="107">
          <cell r="B107">
            <v>312</v>
          </cell>
        </row>
        <row r="108">
          <cell r="B108">
            <v>316</v>
          </cell>
        </row>
        <row r="109">
          <cell r="B109">
            <v>320</v>
          </cell>
        </row>
        <row r="110">
          <cell r="B110">
            <v>324</v>
          </cell>
        </row>
        <row r="111">
          <cell r="B111">
            <v>328</v>
          </cell>
        </row>
        <row r="112">
          <cell r="B112">
            <v>332</v>
          </cell>
        </row>
        <row r="113">
          <cell r="B113">
            <v>336</v>
          </cell>
        </row>
        <row r="114">
          <cell r="B114">
            <v>340</v>
          </cell>
        </row>
        <row r="115">
          <cell r="B115">
            <v>344</v>
          </cell>
        </row>
        <row r="116">
          <cell r="B116">
            <v>348</v>
          </cell>
        </row>
        <row r="117">
          <cell r="B117">
            <v>352</v>
          </cell>
        </row>
        <row r="118">
          <cell r="B118">
            <v>356</v>
          </cell>
        </row>
        <row r="119">
          <cell r="B119">
            <v>360</v>
          </cell>
        </row>
        <row r="120">
          <cell r="B120">
            <v>364</v>
          </cell>
        </row>
        <row r="121">
          <cell r="B121">
            <v>368</v>
          </cell>
        </row>
        <row r="122">
          <cell r="B122">
            <v>372</v>
          </cell>
        </row>
        <row r="123">
          <cell r="B123">
            <v>376</v>
          </cell>
        </row>
        <row r="124">
          <cell r="B124">
            <v>380</v>
          </cell>
        </row>
        <row r="125">
          <cell r="B125">
            <v>384</v>
          </cell>
        </row>
        <row r="126">
          <cell r="B126">
            <v>388</v>
          </cell>
        </row>
        <row r="127">
          <cell r="B127">
            <v>392</v>
          </cell>
        </row>
        <row r="128">
          <cell r="B128">
            <v>396</v>
          </cell>
        </row>
        <row r="129">
          <cell r="B129">
            <v>400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w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3.w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7"/>
  <sheetViews>
    <sheetView tabSelected="1" workbookViewId="0">
      <selection activeCell="K39" sqref="K39"/>
    </sheetView>
  </sheetViews>
  <sheetFormatPr defaultRowHeight="13.5"/>
  <cols>
    <col min="1" max="1" width="4.75" customWidth="1"/>
    <col min="3" max="3" width="10.5" customWidth="1"/>
    <col min="6" max="6" width="8.75" customWidth="1"/>
  </cols>
  <sheetData>
    <row r="1" spans="1:9" ht="18.75">
      <c r="A1" s="6" t="s">
        <v>9</v>
      </c>
    </row>
    <row r="2" spans="1:9" ht="15">
      <c r="I2" s="12" t="s">
        <v>0</v>
      </c>
    </row>
    <row r="3" spans="1:9">
      <c r="F3" t="s">
        <v>1</v>
      </c>
      <c r="G3" s="1">
        <v>600</v>
      </c>
    </row>
    <row r="5" spans="1:9">
      <c r="C5" t="s">
        <v>2</v>
      </c>
      <c r="D5" s="2" t="s">
        <v>3</v>
      </c>
      <c r="E5" s="2" t="s">
        <v>4</v>
      </c>
      <c r="F5" s="2" t="s">
        <v>5</v>
      </c>
    </row>
    <row r="6" spans="1:9">
      <c r="C6" t="s">
        <v>40</v>
      </c>
      <c r="D6" s="1">
        <v>50</v>
      </c>
      <c r="E6" s="1">
        <v>50</v>
      </c>
      <c r="F6" s="1">
        <v>50</v>
      </c>
    </row>
    <row r="7" spans="1:9" ht="15.75">
      <c r="C7" t="s">
        <v>38</v>
      </c>
      <c r="D7" s="1">
        <v>0.05</v>
      </c>
      <c r="E7" s="1">
        <v>0.05</v>
      </c>
      <c r="F7" s="1">
        <v>0.05</v>
      </c>
    </row>
    <row r="8" spans="1:9">
      <c r="C8" t="s">
        <v>41</v>
      </c>
      <c r="D8" s="1">
        <v>20</v>
      </c>
      <c r="E8" s="1">
        <v>20</v>
      </c>
      <c r="F8" s="1">
        <v>20</v>
      </c>
    </row>
    <row r="9" spans="1:9" ht="15.75">
      <c r="C9" t="s">
        <v>39</v>
      </c>
      <c r="D9" s="1">
        <v>0.01</v>
      </c>
      <c r="E9" s="1">
        <v>0.01</v>
      </c>
      <c r="F9" s="1">
        <v>0.01</v>
      </c>
    </row>
    <row r="10" spans="1:9">
      <c r="C10" s="3"/>
      <c r="D10" s="3"/>
      <c r="E10" s="3"/>
    </row>
    <row r="11" spans="1:9">
      <c r="A11" t="s">
        <v>6</v>
      </c>
      <c r="B11" t="s">
        <v>1</v>
      </c>
      <c r="C11" s="2" t="s">
        <v>7</v>
      </c>
      <c r="D11" s="13" t="s">
        <v>3</v>
      </c>
      <c r="E11" s="14" t="s">
        <v>4</v>
      </c>
      <c r="F11" s="15" t="s">
        <v>5</v>
      </c>
      <c r="G11" t="s">
        <v>67</v>
      </c>
    </row>
    <row r="12" spans="1:9">
      <c r="A12">
        <v>1</v>
      </c>
      <c r="B12" s="1">
        <v>12</v>
      </c>
      <c r="C12" s="1">
        <v>35</v>
      </c>
      <c r="D12" s="2"/>
      <c r="E12" s="7"/>
      <c r="G12" s="1">
        <v>5</v>
      </c>
    </row>
    <row r="13" spans="1:9">
      <c r="A13">
        <v>2</v>
      </c>
      <c r="B13" s="1">
        <v>24</v>
      </c>
      <c r="C13" s="1">
        <v>25</v>
      </c>
      <c r="D13" s="2"/>
      <c r="E13" s="7"/>
      <c r="G13" s="1">
        <v>4</v>
      </c>
    </row>
    <row r="14" spans="1:9">
      <c r="A14">
        <v>3</v>
      </c>
      <c r="B14" s="1">
        <v>48</v>
      </c>
      <c r="C14" s="1">
        <v>15</v>
      </c>
      <c r="D14" s="2"/>
      <c r="E14" s="7"/>
      <c r="G14" s="1">
        <v>3</v>
      </c>
    </row>
    <row r="15" spans="1:9">
      <c r="A15">
        <v>4</v>
      </c>
      <c r="B15" s="1">
        <v>84</v>
      </c>
      <c r="C15" s="1">
        <v>10</v>
      </c>
      <c r="D15" s="2"/>
      <c r="E15" s="7"/>
      <c r="G15" s="1">
        <v>2</v>
      </c>
    </row>
    <row r="16" spans="1:9">
      <c r="A16">
        <v>5</v>
      </c>
      <c r="B16" s="1">
        <v>132</v>
      </c>
      <c r="C16" s="1">
        <v>4</v>
      </c>
      <c r="D16" s="2"/>
      <c r="E16" s="7"/>
      <c r="G16" s="1">
        <v>1.5</v>
      </c>
    </row>
    <row r="17" spans="1:9">
      <c r="A17">
        <v>6</v>
      </c>
      <c r="B17" s="1">
        <v>192</v>
      </c>
      <c r="C17" s="1">
        <v>3</v>
      </c>
      <c r="D17" s="2"/>
      <c r="E17" s="7"/>
      <c r="G17" s="1">
        <v>1</v>
      </c>
    </row>
    <row r="18" spans="1:9" ht="15">
      <c r="A18">
        <v>7</v>
      </c>
      <c r="B18" s="1">
        <v>264</v>
      </c>
      <c r="C18" s="1">
        <v>1.2</v>
      </c>
      <c r="D18" s="2"/>
      <c r="E18" s="7"/>
      <c r="G18" s="1">
        <v>0.4</v>
      </c>
      <c r="I18" s="12" t="s">
        <v>8</v>
      </c>
    </row>
    <row r="19" spans="1:9">
      <c r="A19">
        <v>8</v>
      </c>
      <c r="B19" s="1">
        <v>360</v>
      </c>
      <c r="C19" s="1">
        <v>0.4</v>
      </c>
      <c r="D19" s="2"/>
      <c r="E19" s="7"/>
      <c r="G19" s="1">
        <v>0.1</v>
      </c>
    </row>
    <row r="20" spans="1:9">
      <c r="A20">
        <v>9</v>
      </c>
      <c r="B20" s="1">
        <v>480</v>
      </c>
      <c r="C20" s="1">
        <v>0.2</v>
      </c>
      <c r="D20" s="2"/>
      <c r="E20" s="7"/>
      <c r="G20" s="1">
        <v>0.05</v>
      </c>
    </row>
    <row r="21" spans="1:9">
      <c r="A21">
        <v>10</v>
      </c>
      <c r="B21" s="1"/>
      <c r="C21" s="9"/>
      <c r="D21" s="2"/>
      <c r="E21" s="7"/>
      <c r="G21" s="1"/>
    </row>
    <row r="22" spans="1:9">
      <c r="A22">
        <v>11</v>
      </c>
      <c r="B22" s="1"/>
      <c r="C22" s="9"/>
      <c r="D22" s="2"/>
      <c r="E22" s="7"/>
      <c r="G22" s="1"/>
    </row>
    <row r="23" spans="1:9">
      <c r="A23">
        <v>12</v>
      </c>
      <c r="B23" s="1"/>
      <c r="C23" s="9"/>
      <c r="D23" s="2"/>
      <c r="E23" s="7"/>
      <c r="G23" s="1"/>
    </row>
    <row r="24" spans="1:9">
      <c r="A24">
        <v>13</v>
      </c>
      <c r="B24" s="1"/>
      <c r="C24" s="9"/>
      <c r="D24" s="2"/>
      <c r="E24" s="7"/>
      <c r="G24" s="1"/>
    </row>
    <row r="25" spans="1:9">
      <c r="A25">
        <v>14</v>
      </c>
      <c r="B25" s="1"/>
      <c r="C25" s="9"/>
      <c r="D25" s="2"/>
      <c r="E25" s="7"/>
      <c r="G25" s="1"/>
    </row>
    <row r="26" spans="1:9">
      <c r="A26">
        <v>15</v>
      </c>
      <c r="B26" s="1"/>
      <c r="C26" s="9"/>
      <c r="D26" s="2"/>
      <c r="E26" s="7"/>
      <c r="G26" s="1"/>
    </row>
    <row r="27" spans="1:9">
      <c r="A27" s="10">
        <v>0</v>
      </c>
      <c r="B27" s="11">
        <v>0</v>
      </c>
      <c r="C27" s="7"/>
      <c r="D27" s="5">
        <f t="shared" ref="D27:F46" si="0">D$6*EXP(-D$7*$B27)+D$8*EXP(-D$9*$B27)</f>
        <v>70</v>
      </c>
      <c r="E27" s="5">
        <f t="shared" si="0"/>
        <v>70</v>
      </c>
      <c r="F27" s="5">
        <f t="shared" si="0"/>
        <v>70</v>
      </c>
      <c r="G27" s="3"/>
    </row>
    <row r="28" spans="1:9">
      <c r="A28" s="8">
        <v>1</v>
      </c>
      <c r="B28" s="4">
        <f t="shared" ref="B28:B59" si="1">$G$3/100+B27</f>
        <v>6</v>
      </c>
      <c r="D28" s="5">
        <f t="shared" si="0"/>
        <v>55.876201705770868</v>
      </c>
      <c r="E28" s="5">
        <f t="shared" si="0"/>
        <v>55.876201705770868</v>
      </c>
      <c r="F28" s="5">
        <f t="shared" si="0"/>
        <v>55.876201705770868</v>
      </c>
    </row>
    <row r="29" spans="1:9">
      <c r="A29" s="8">
        <f t="shared" ref="A29:A60" si="2">A28+1</f>
        <v>2</v>
      </c>
      <c r="B29" s="4">
        <f t="shared" si="1"/>
        <v>12</v>
      </c>
      <c r="D29" s="5">
        <f t="shared" si="0"/>
        <v>45.17899053904447</v>
      </c>
      <c r="E29" s="5">
        <f t="shared" si="0"/>
        <v>45.17899053904447</v>
      </c>
      <c r="F29" s="5">
        <f t="shared" si="0"/>
        <v>45.17899053904447</v>
      </c>
    </row>
    <row r="30" spans="1:9">
      <c r="A30" s="8">
        <f t="shared" si="2"/>
        <v>3</v>
      </c>
      <c r="B30" s="4">
        <f t="shared" si="1"/>
        <v>18</v>
      </c>
      <c r="D30" s="5">
        <f t="shared" si="0"/>
        <v>37.03388721525539</v>
      </c>
      <c r="E30" s="5">
        <f t="shared" si="0"/>
        <v>37.03388721525539</v>
      </c>
      <c r="F30" s="5">
        <f t="shared" si="0"/>
        <v>37.03388721525539</v>
      </c>
    </row>
    <row r="31" spans="1:9">
      <c r="A31" s="8">
        <f t="shared" si="2"/>
        <v>4</v>
      </c>
      <c r="B31" s="4">
        <f t="shared" si="1"/>
        <v>24</v>
      </c>
      <c r="D31" s="5">
        <f t="shared" si="0"/>
        <v>30.79226781694117</v>
      </c>
      <c r="E31" s="5">
        <f t="shared" si="0"/>
        <v>30.79226781694117</v>
      </c>
      <c r="F31" s="5">
        <f t="shared" si="0"/>
        <v>30.79226781694117</v>
      </c>
    </row>
    <row r="32" spans="1:9">
      <c r="A32" s="8">
        <f t="shared" si="2"/>
        <v>5</v>
      </c>
      <c r="B32" s="4">
        <f t="shared" si="1"/>
        <v>30</v>
      </c>
      <c r="D32" s="5">
        <f t="shared" si="0"/>
        <v>25.972872421055847</v>
      </c>
      <c r="E32" s="5">
        <f t="shared" si="0"/>
        <v>25.972872421055847</v>
      </c>
      <c r="F32" s="5">
        <f t="shared" si="0"/>
        <v>25.972872421055847</v>
      </c>
    </row>
    <row r="33" spans="1:6">
      <c r="A33" s="8">
        <f t="shared" si="2"/>
        <v>6</v>
      </c>
      <c r="B33" s="4">
        <f t="shared" si="1"/>
        <v>36</v>
      </c>
      <c r="D33" s="5">
        <f t="shared" si="0"/>
        <v>22.218470932499947</v>
      </c>
      <c r="E33" s="5">
        <f t="shared" si="0"/>
        <v>22.218470932499947</v>
      </c>
      <c r="F33" s="5">
        <f t="shared" si="0"/>
        <v>22.218470932499947</v>
      </c>
    </row>
    <row r="34" spans="1:6">
      <c r="A34" s="8">
        <f t="shared" si="2"/>
        <v>7</v>
      </c>
      <c r="B34" s="4">
        <f t="shared" si="1"/>
        <v>42</v>
      </c>
      <c r="D34" s="5">
        <f t="shared" si="0"/>
        <v>19.263757808950231</v>
      </c>
      <c r="E34" s="5">
        <f t="shared" si="0"/>
        <v>19.263757808950231</v>
      </c>
      <c r="F34" s="5">
        <f t="shared" si="0"/>
        <v>19.263757808950231</v>
      </c>
    </row>
    <row r="35" spans="1:6">
      <c r="A35" s="8">
        <f t="shared" si="2"/>
        <v>8</v>
      </c>
      <c r="B35" s="4">
        <f t="shared" si="1"/>
        <v>48</v>
      </c>
      <c r="D35" s="5">
        <f t="shared" si="0"/>
        <v>16.91156550059344</v>
      </c>
      <c r="E35" s="5">
        <f t="shared" si="0"/>
        <v>16.91156550059344</v>
      </c>
      <c r="F35" s="5">
        <f t="shared" si="0"/>
        <v>16.91156550059344</v>
      </c>
    </row>
    <row r="36" spans="1:6">
      <c r="A36" s="8">
        <f t="shared" si="2"/>
        <v>9</v>
      </c>
      <c r="B36" s="4">
        <f t="shared" si="1"/>
        <v>54</v>
      </c>
      <c r="D36" s="5">
        <f t="shared" si="0"/>
        <v>15.015240684467281</v>
      </c>
      <c r="E36" s="5">
        <f t="shared" si="0"/>
        <v>15.015240684467281</v>
      </c>
      <c r="F36" s="5">
        <f t="shared" si="0"/>
        <v>15.015240684467281</v>
      </c>
    </row>
    <row r="37" spans="1:6">
      <c r="A37" s="8">
        <f t="shared" si="2"/>
        <v>10</v>
      </c>
      <c r="B37" s="4">
        <f t="shared" si="1"/>
        <v>60</v>
      </c>
      <c r="D37" s="5">
        <f t="shared" si="0"/>
        <v>13.465586140273725</v>
      </c>
      <c r="E37" s="5">
        <f t="shared" si="0"/>
        <v>13.465586140273725</v>
      </c>
      <c r="F37" s="5">
        <f t="shared" si="0"/>
        <v>13.465586140273725</v>
      </c>
    </row>
    <row r="38" spans="1:6">
      <c r="A38" s="8">
        <f t="shared" si="2"/>
        <v>11</v>
      </c>
      <c r="B38" s="4">
        <f t="shared" si="1"/>
        <v>66</v>
      </c>
      <c r="D38" s="5">
        <f t="shared" si="0"/>
        <v>12.181185059895983</v>
      </c>
      <c r="E38" s="5">
        <f t="shared" si="0"/>
        <v>12.181185059895983</v>
      </c>
      <c r="F38" s="5">
        <f t="shared" si="0"/>
        <v>12.181185059895983</v>
      </c>
    </row>
    <row r="39" spans="1:6">
      <c r="A39" s="8">
        <f t="shared" si="2"/>
        <v>12</v>
      </c>
      <c r="B39" s="4">
        <f t="shared" si="1"/>
        <v>72</v>
      </c>
      <c r="D39" s="5">
        <f t="shared" si="0"/>
        <v>11.101231241564061</v>
      </c>
      <c r="E39" s="5">
        <f t="shared" si="0"/>
        <v>11.101231241564061</v>
      </c>
      <c r="F39" s="5">
        <f t="shared" si="0"/>
        <v>11.101231241564061</v>
      </c>
    </row>
    <row r="40" spans="1:6">
      <c r="A40" s="8">
        <f t="shared" si="2"/>
        <v>13</v>
      </c>
      <c r="B40" s="4">
        <f t="shared" si="1"/>
        <v>78</v>
      </c>
      <c r="D40" s="5">
        <f t="shared" si="0"/>
        <v>10.180215798394689</v>
      </c>
      <c r="E40" s="5">
        <f t="shared" si="0"/>
        <v>10.180215798394689</v>
      </c>
      <c r="F40" s="5">
        <f t="shared" si="0"/>
        <v>10.180215798394689</v>
      </c>
    </row>
    <row r="41" spans="1:6">
      <c r="A41" s="8">
        <f t="shared" si="2"/>
        <v>14</v>
      </c>
      <c r="B41" s="4">
        <f t="shared" si="1"/>
        <v>84</v>
      </c>
      <c r="D41" s="5">
        <f t="shared" si="0"/>
        <v>9.3839893096054787</v>
      </c>
      <c r="E41" s="5">
        <f t="shared" si="0"/>
        <v>9.3839893096054787</v>
      </c>
      <c r="F41" s="5">
        <f t="shared" si="0"/>
        <v>9.3839893096054787</v>
      </c>
    </row>
    <row r="42" spans="1:6">
      <c r="A42" s="8">
        <f t="shared" si="2"/>
        <v>15</v>
      </c>
      <c r="B42" s="4">
        <f t="shared" si="1"/>
        <v>90</v>
      </c>
      <c r="D42" s="5">
        <f t="shared" si="0"/>
        <v>8.6868430217240977</v>
      </c>
      <c r="E42" s="5">
        <f t="shared" si="0"/>
        <v>8.6868430217240977</v>
      </c>
      <c r="F42" s="5">
        <f t="shared" si="0"/>
        <v>8.6868430217240977</v>
      </c>
    </row>
    <row r="43" spans="1:6">
      <c r="A43" s="8">
        <f t="shared" si="2"/>
        <v>16</v>
      </c>
      <c r="B43" s="4">
        <f t="shared" si="1"/>
        <v>96</v>
      </c>
      <c r="D43" s="5">
        <f t="shared" si="0"/>
        <v>8.0693450719532418</v>
      </c>
      <c r="E43" s="5">
        <f t="shared" si="0"/>
        <v>8.0693450719532418</v>
      </c>
      <c r="F43" s="5">
        <f t="shared" si="0"/>
        <v>8.0693450719532418</v>
      </c>
    </row>
    <row r="44" spans="1:6">
      <c r="A44" s="8">
        <f t="shared" si="2"/>
        <v>17</v>
      </c>
      <c r="B44" s="4">
        <f t="shared" si="1"/>
        <v>102</v>
      </c>
      <c r="D44" s="5">
        <f t="shared" si="0"/>
        <v>7.516736131737348</v>
      </c>
      <c r="E44" s="5">
        <f t="shared" si="0"/>
        <v>7.516736131737348</v>
      </c>
      <c r="F44" s="5">
        <f t="shared" si="0"/>
        <v>7.516736131737348</v>
      </c>
    </row>
    <row r="45" spans="1:6">
      <c r="A45" s="8">
        <f t="shared" si="2"/>
        <v>18</v>
      </c>
      <c r="B45" s="4">
        <f t="shared" si="1"/>
        <v>108</v>
      </c>
      <c r="D45" s="5">
        <f t="shared" si="0"/>
        <v>7.0177395600294163</v>
      </c>
      <c r="E45" s="5">
        <f t="shared" si="0"/>
        <v>7.0177395600294163</v>
      </c>
      <c r="F45" s="5">
        <f t="shared" si="0"/>
        <v>7.0177395600294163</v>
      </c>
    </row>
    <row r="46" spans="1:6">
      <c r="A46" s="8">
        <f t="shared" si="2"/>
        <v>19</v>
      </c>
      <c r="B46" s="4">
        <f t="shared" si="1"/>
        <v>114</v>
      </c>
      <c r="D46" s="5">
        <f t="shared" si="0"/>
        <v>6.5636787091996398</v>
      </c>
      <c r="E46" s="5">
        <f t="shared" si="0"/>
        <v>6.5636787091996398</v>
      </c>
      <c r="F46" s="5">
        <f t="shared" si="0"/>
        <v>6.5636787091996398</v>
      </c>
    </row>
    <row r="47" spans="1:6">
      <c r="A47" s="8">
        <f t="shared" si="2"/>
        <v>20</v>
      </c>
      <c r="B47" s="4">
        <f t="shared" si="1"/>
        <v>120</v>
      </c>
      <c r="D47" s="5">
        <f t="shared" ref="D47:F66" si="3">D$6*EXP(-D$7*$B47)+D$8*EXP(-D$9*$B47)</f>
        <v>6.1478218470773607</v>
      </c>
      <c r="E47" s="5">
        <f t="shared" si="3"/>
        <v>6.1478218470773607</v>
      </c>
      <c r="F47" s="5">
        <f t="shared" si="3"/>
        <v>6.1478218470773607</v>
      </c>
    </row>
    <row r="48" spans="1:6">
      <c r="A48" s="8">
        <f t="shared" si="2"/>
        <v>21</v>
      </c>
      <c r="B48" s="4">
        <f t="shared" si="1"/>
        <v>126</v>
      </c>
      <c r="D48" s="5">
        <f t="shared" si="3"/>
        <v>5.7648957688468538</v>
      </c>
      <c r="E48" s="5">
        <f t="shared" si="3"/>
        <v>5.7648957688468538</v>
      </c>
      <c r="F48" s="5">
        <f t="shared" si="3"/>
        <v>5.7648957688468538</v>
      </c>
    </row>
    <row r="49" spans="1:6">
      <c r="A49" s="8">
        <f t="shared" si="2"/>
        <v>22</v>
      </c>
      <c r="B49" s="4">
        <f t="shared" si="1"/>
        <v>132</v>
      </c>
      <c r="D49" s="5">
        <f t="shared" si="3"/>
        <v>5.4107244411944011</v>
      </c>
      <c r="E49" s="5">
        <f t="shared" si="3"/>
        <v>5.4107244411944011</v>
      </c>
      <c r="F49" s="5">
        <f t="shared" si="3"/>
        <v>5.4107244411944011</v>
      </c>
    </row>
    <row r="50" spans="1:6">
      <c r="A50" s="8">
        <f t="shared" si="2"/>
        <v>23</v>
      </c>
      <c r="B50" s="4">
        <f t="shared" si="1"/>
        <v>138</v>
      </c>
      <c r="D50" s="5">
        <f t="shared" si="3"/>
        <v>5.0819603326475553</v>
      </c>
      <c r="E50" s="5">
        <f t="shared" si="3"/>
        <v>5.0819603326475553</v>
      </c>
      <c r="F50" s="5">
        <f t="shared" si="3"/>
        <v>5.0819603326475553</v>
      </c>
    </row>
    <row r="51" spans="1:6">
      <c r="A51" s="8">
        <f t="shared" si="2"/>
        <v>24</v>
      </c>
      <c r="B51" s="4">
        <f t="shared" si="1"/>
        <v>144</v>
      </c>
      <c r="D51" s="5">
        <f t="shared" si="3"/>
        <v>4.775884464061269</v>
      </c>
      <c r="E51" s="5">
        <f t="shared" si="3"/>
        <v>4.775884464061269</v>
      </c>
      <c r="F51" s="5">
        <f t="shared" si="3"/>
        <v>4.775884464061269</v>
      </c>
    </row>
    <row r="52" spans="1:6">
      <c r="A52" s="8">
        <f t="shared" si="2"/>
        <v>25</v>
      </c>
      <c r="B52" s="4">
        <f t="shared" si="1"/>
        <v>150</v>
      </c>
      <c r="D52" s="5">
        <f t="shared" si="3"/>
        <v>4.4902574214759881</v>
      </c>
      <c r="E52" s="5">
        <f t="shared" si="3"/>
        <v>4.4902574214759881</v>
      </c>
      <c r="F52" s="5">
        <f t="shared" si="3"/>
        <v>4.4902574214759881</v>
      </c>
    </row>
    <row r="53" spans="1:6">
      <c r="A53" s="8">
        <f t="shared" si="2"/>
        <v>26</v>
      </c>
      <c r="B53" s="4">
        <f t="shared" si="1"/>
        <v>156</v>
      </c>
      <c r="D53" s="5">
        <f t="shared" si="3"/>
        <v>4.2232081729642834</v>
      </c>
      <c r="E53" s="5">
        <f t="shared" si="3"/>
        <v>4.2232081729642834</v>
      </c>
      <c r="F53" s="5">
        <f t="shared" si="3"/>
        <v>4.2232081729642834</v>
      </c>
    </row>
    <row r="54" spans="1:6">
      <c r="A54" s="8">
        <f t="shared" si="2"/>
        <v>27</v>
      </c>
      <c r="B54" s="4">
        <f t="shared" si="1"/>
        <v>162</v>
      </c>
      <c r="D54" s="5">
        <f t="shared" si="3"/>
        <v>3.9731509385762367</v>
      </c>
      <c r="E54" s="5">
        <f t="shared" si="3"/>
        <v>3.9731509385762367</v>
      </c>
      <c r="F54" s="5">
        <f t="shared" si="3"/>
        <v>3.9731509385762367</v>
      </c>
    </row>
    <row r="55" spans="1:6">
      <c r="A55" s="8">
        <f t="shared" si="2"/>
        <v>28</v>
      </c>
      <c r="B55" s="4">
        <f t="shared" si="1"/>
        <v>168</v>
      </c>
      <c r="D55" s="5">
        <f t="shared" si="3"/>
        <v>3.7387228869971421</v>
      </c>
      <c r="E55" s="5">
        <f t="shared" si="3"/>
        <v>3.7387228869971421</v>
      </c>
      <c r="F55" s="5">
        <f t="shared" si="3"/>
        <v>3.7387228869971421</v>
      </c>
    </row>
    <row r="56" spans="1:6">
      <c r="A56" s="8">
        <f t="shared" si="2"/>
        <v>29</v>
      </c>
      <c r="B56" s="4">
        <f t="shared" si="1"/>
        <v>174</v>
      </c>
      <c r="D56" s="5">
        <f t="shared" si="3"/>
        <v>3.5187373028893187</v>
      </c>
      <c r="E56" s="5">
        <f t="shared" si="3"/>
        <v>3.5187373028893187</v>
      </c>
      <c r="F56" s="5">
        <f t="shared" si="3"/>
        <v>3.5187373028893187</v>
      </c>
    </row>
    <row r="57" spans="1:6">
      <c r="A57" s="8">
        <f t="shared" si="2"/>
        <v>30</v>
      </c>
      <c r="B57" s="4">
        <f t="shared" si="1"/>
        <v>180</v>
      </c>
      <c r="D57" s="5">
        <f t="shared" si="3"/>
        <v>3.3121482546360648</v>
      </c>
      <c r="E57" s="5">
        <f t="shared" si="3"/>
        <v>3.3121482546360648</v>
      </c>
      <c r="F57" s="5">
        <f t="shared" si="3"/>
        <v>3.3121482546360648</v>
      </c>
    </row>
    <row r="58" spans="1:6">
      <c r="A58" s="8">
        <f t="shared" si="2"/>
        <v>31</v>
      </c>
      <c r="B58" s="4">
        <f t="shared" si="1"/>
        <v>186</v>
      </c>
      <c r="D58" s="5">
        <f t="shared" si="3"/>
        <v>3.1180238189338545</v>
      </c>
      <c r="E58" s="5">
        <f t="shared" si="3"/>
        <v>3.1180238189338545</v>
      </c>
      <c r="F58" s="5">
        <f t="shared" si="3"/>
        <v>3.1180238189338545</v>
      </c>
    </row>
    <row r="59" spans="1:6">
      <c r="A59" s="8">
        <f t="shared" si="2"/>
        <v>32</v>
      </c>
      <c r="B59" s="4">
        <f t="shared" si="1"/>
        <v>192</v>
      </c>
      <c r="D59" s="5">
        <f t="shared" si="3"/>
        <v>2.9355256794315459</v>
      </c>
      <c r="E59" s="5">
        <f t="shared" si="3"/>
        <v>2.9355256794315459</v>
      </c>
      <c r="F59" s="5">
        <f t="shared" si="3"/>
        <v>2.9355256794315459</v>
      </c>
    </row>
    <row r="60" spans="1:6">
      <c r="A60" s="8">
        <f t="shared" si="2"/>
        <v>33</v>
      </c>
      <c r="B60" s="4">
        <f t="shared" ref="B60:B91" si="4">$G$3/100+B59</f>
        <v>198</v>
      </c>
      <c r="D60" s="5">
        <f t="shared" si="3"/>
        <v>2.7638934803206654</v>
      </c>
      <c r="E60" s="5">
        <f t="shared" si="3"/>
        <v>2.7638934803206654</v>
      </c>
      <c r="F60" s="5">
        <f t="shared" si="3"/>
        <v>2.7638934803206654</v>
      </c>
    </row>
    <row r="61" spans="1:6">
      <c r="A61" s="8">
        <f t="shared" ref="A61:A92" si="5">A60+1</f>
        <v>34</v>
      </c>
      <c r="B61" s="4">
        <f t="shared" si="4"/>
        <v>204</v>
      </c>
      <c r="D61" s="5">
        <f t="shared" si="3"/>
        <v>2.6024327335027246</v>
      </c>
      <c r="E61" s="5">
        <f t="shared" si="3"/>
        <v>2.6024327335027246</v>
      </c>
      <c r="F61" s="5">
        <f t="shared" si="3"/>
        <v>2.6024327335027246</v>
      </c>
    </row>
    <row r="62" spans="1:6">
      <c r="A62" s="8">
        <f t="shared" si="5"/>
        <v>35</v>
      </c>
      <c r="B62" s="4">
        <f t="shared" si="4"/>
        <v>210</v>
      </c>
      <c r="D62" s="5">
        <f t="shared" si="3"/>
        <v>2.4505053875271257</v>
      </c>
      <c r="E62" s="5">
        <f t="shared" si="3"/>
        <v>2.4505053875271257</v>
      </c>
      <c r="F62" s="5">
        <f t="shared" si="3"/>
        <v>2.4505053875271257</v>
      </c>
    </row>
    <row r="63" spans="1:6">
      <c r="A63" s="8">
        <f t="shared" si="5"/>
        <v>36</v>
      </c>
      <c r="B63" s="4">
        <f t="shared" si="4"/>
        <v>216</v>
      </c>
      <c r="D63" s="5">
        <f t="shared" si="3"/>
        <v>2.3075223959318087</v>
      </c>
      <c r="E63" s="5">
        <f t="shared" si="3"/>
        <v>2.3075223959318087</v>
      </c>
      <c r="F63" s="5">
        <f t="shared" si="3"/>
        <v>2.3075223959318087</v>
      </c>
    </row>
    <row r="64" spans="1:6">
      <c r="A64" s="8">
        <f t="shared" si="5"/>
        <v>37</v>
      </c>
      <c r="B64" s="4">
        <f t="shared" si="4"/>
        <v>222</v>
      </c>
      <c r="D64" s="5">
        <f t="shared" si="3"/>
        <v>2.1729377926901519</v>
      </c>
      <c r="E64" s="5">
        <f t="shared" si="3"/>
        <v>2.1729377926901519</v>
      </c>
      <c r="F64" s="5">
        <f t="shared" si="3"/>
        <v>2.1729377926901519</v>
      </c>
    </row>
    <row r="65" spans="1:6">
      <c r="A65" s="8">
        <f t="shared" si="5"/>
        <v>38</v>
      </c>
      <c r="B65" s="4">
        <f t="shared" si="4"/>
        <v>228</v>
      </c>
      <c r="D65" s="5">
        <f t="shared" si="3"/>
        <v>2.0462439085528783</v>
      </c>
      <c r="E65" s="5">
        <f t="shared" si="3"/>
        <v>2.0462439085528783</v>
      </c>
      <c r="F65" s="5">
        <f t="shared" si="3"/>
        <v>2.0462439085528783</v>
      </c>
    </row>
    <row r="66" spans="1:6">
      <c r="A66" s="8">
        <f t="shared" si="5"/>
        <v>39</v>
      </c>
      <c r="B66" s="4">
        <f t="shared" si="4"/>
        <v>234</v>
      </c>
      <c r="D66" s="5">
        <f t="shared" si="3"/>
        <v>1.9269674555678986</v>
      </c>
      <c r="E66" s="5">
        <f t="shared" si="3"/>
        <v>1.9269674555678986</v>
      </c>
      <c r="F66" s="5">
        <f t="shared" si="3"/>
        <v>1.9269674555678986</v>
      </c>
    </row>
    <row r="67" spans="1:6">
      <c r="A67" s="8">
        <f t="shared" si="5"/>
        <v>40</v>
      </c>
      <c r="B67" s="4">
        <f t="shared" si="4"/>
        <v>240</v>
      </c>
      <c r="D67" s="5">
        <f t="shared" ref="D67:F86" si="6">D$6*EXP(-D$7*$B67)+D$8*EXP(-D$9*$B67)</f>
        <v>1.8146662764059167</v>
      </c>
      <c r="E67" s="5">
        <f t="shared" si="6"/>
        <v>1.8146662764059167</v>
      </c>
      <c r="F67" s="5">
        <f t="shared" si="6"/>
        <v>1.8146662764059167</v>
      </c>
    </row>
    <row r="68" spans="1:6">
      <c r="A68" s="8">
        <f t="shared" si="5"/>
        <v>41</v>
      </c>
      <c r="B68" s="4">
        <f t="shared" si="4"/>
        <v>246</v>
      </c>
      <c r="D68" s="5">
        <f t="shared" si="6"/>
        <v>1.7089266065695787</v>
      </c>
      <c r="E68" s="5">
        <f t="shared" si="6"/>
        <v>1.7089266065695787</v>
      </c>
      <c r="F68" s="5">
        <f t="shared" si="6"/>
        <v>1.7089266065695787</v>
      </c>
    </row>
    <row r="69" spans="1:6">
      <c r="A69" s="8">
        <f t="shared" si="5"/>
        <v>42</v>
      </c>
      <c r="B69" s="4">
        <f t="shared" si="4"/>
        <v>252</v>
      </c>
      <c r="D69" s="5">
        <f t="shared" si="6"/>
        <v>1.6093607357523558</v>
      </c>
      <c r="E69" s="5">
        <f t="shared" si="6"/>
        <v>1.6093607357523558</v>
      </c>
      <c r="F69" s="5">
        <f t="shared" si="6"/>
        <v>1.6093607357523558</v>
      </c>
    </row>
    <row r="70" spans="1:6">
      <c r="A70" s="8">
        <f t="shared" si="5"/>
        <v>43</v>
      </c>
      <c r="B70" s="4">
        <f t="shared" si="4"/>
        <v>258</v>
      </c>
      <c r="D70" s="5">
        <f t="shared" si="6"/>
        <v>1.515604982973203</v>
      </c>
      <c r="E70" s="5">
        <f t="shared" si="6"/>
        <v>1.515604982973203</v>
      </c>
      <c r="F70" s="5">
        <f t="shared" si="6"/>
        <v>1.515604982973203</v>
      </c>
    </row>
    <row r="71" spans="1:6">
      <c r="A71" s="8">
        <f t="shared" si="5"/>
        <v>44</v>
      </c>
      <c r="B71" s="4">
        <f t="shared" si="4"/>
        <v>264</v>
      </c>
      <c r="D71" s="5">
        <f t="shared" si="6"/>
        <v>1.4273179211876001</v>
      </c>
      <c r="E71" s="5">
        <f t="shared" si="6"/>
        <v>1.4273179211876001</v>
      </c>
      <c r="F71" s="5">
        <f t="shared" si="6"/>
        <v>1.4273179211876001</v>
      </c>
    </row>
    <row r="72" spans="1:6">
      <c r="A72" s="8">
        <f t="shared" si="5"/>
        <v>45</v>
      </c>
      <c r="B72" s="4">
        <f t="shared" si="4"/>
        <v>270</v>
      </c>
      <c r="D72" s="5">
        <f t="shared" si="6"/>
        <v>1.3441788027493142</v>
      </c>
      <c r="E72" s="5">
        <f t="shared" si="6"/>
        <v>1.3441788027493142</v>
      </c>
      <c r="F72" s="5">
        <f t="shared" si="6"/>
        <v>1.3441788027493142</v>
      </c>
    </row>
    <row r="73" spans="1:6">
      <c r="A73" s="8">
        <f t="shared" si="5"/>
        <v>46</v>
      </c>
      <c r="B73" s="4">
        <f t="shared" si="4"/>
        <v>276</v>
      </c>
      <c r="D73" s="5">
        <f t="shared" si="6"/>
        <v>1.2658861487663642</v>
      </c>
      <c r="E73" s="5">
        <f t="shared" si="6"/>
        <v>1.2658861487663642</v>
      </c>
      <c r="F73" s="5">
        <f t="shared" si="6"/>
        <v>1.2658861487663642</v>
      </c>
    </row>
    <row r="74" spans="1:6">
      <c r="A74" s="8">
        <f t="shared" si="5"/>
        <v>47</v>
      </c>
      <c r="B74" s="4">
        <f t="shared" si="4"/>
        <v>282</v>
      </c>
      <c r="D74" s="5">
        <f t="shared" si="6"/>
        <v>1.192156474093748</v>
      </c>
      <c r="E74" s="5">
        <f t="shared" si="6"/>
        <v>1.192156474093748</v>
      </c>
      <c r="F74" s="5">
        <f t="shared" si="6"/>
        <v>1.192156474093748</v>
      </c>
    </row>
    <row r="75" spans="1:6">
      <c r="A75" s="8">
        <f t="shared" si="5"/>
        <v>48</v>
      </c>
      <c r="B75" s="4">
        <f t="shared" si="4"/>
        <v>288</v>
      </c>
      <c r="D75" s="5">
        <f t="shared" si="6"/>
        <v>1.1227231262011379</v>
      </c>
      <c r="E75" s="5">
        <f t="shared" si="6"/>
        <v>1.1227231262011379</v>
      </c>
      <c r="F75" s="5">
        <f t="shared" si="6"/>
        <v>1.1227231262011379</v>
      </c>
    </row>
    <row r="76" spans="1:6">
      <c r="A76" s="8">
        <f t="shared" si="5"/>
        <v>49</v>
      </c>
      <c r="B76" s="4">
        <f t="shared" si="4"/>
        <v>294</v>
      </c>
      <c r="D76" s="5">
        <f t="shared" si="6"/>
        <v>1.0573352210140867</v>
      </c>
      <c r="E76" s="5">
        <f t="shared" si="6"/>
        <v>1.0573352210140867</v>
      </c>
      <c r="F76" s="5">
        <f t="shared" si="6"/>
        <v>1.0573352210140867</v>
      </c>
    </row>
    <row r="77" spans="1:6">
      <c r="A77" s="8">
        <f t="shared" si="5"/>
        <v>50</v>
      </c>
      <c r="B77" s="4">
        <f t="shared" si="4"/>
        <v>300</v>
      </c>
      <c r="D77" s="5">
        <f t="shared" si="6"/>
        <v>0.99575666247330397</v>
      </c>
      <c r="E77" s="5">
        <f t="shared" si="6"/>
        <v>0.99575666247330397</v>
      </c>
      <c r="F77" s="5">
        <f t="shared" si="6"/>
        <v>0.99575666247330397</v>
      </c>
    </row>
    <row r="78" spans="1:6">
      <c r="A78" s="8">
        <f t="shared" si="5"/>
        <v>51</v>
      </c>
      <c r="B78" s="4">
        <f t="shared" si="4"/>
        <v>306</v>
      </c>
      <c r="D78" s="5">
        <f t="shared" si="6"/>
        <v>0.93776523530040856</v>
      </c>
      <c r="E78" s="5">
        <f t="shared" si="6"/>
        <v>0.93776523530040856</v>
      </c>
      <c r="F78" s="5">
        <f t="shared" si="6"/>
        <v>0.93776523530040856</v>
      </c>
    </row>
    <row r="79" spans="1:6">
      <c r="A79" s="8">
        <f t="shared" si="5"/>
        <v>52</v>
      </c>
      <c r="B79" s="4">
        <f t="shared" si="4"/>
        <v>312</v>
      </c>
      <c r="D79" s="5">
        <f t="shared" si="6"/>
        <v>0.88315176253150718</v>
      </c>
      <c r="E79" s="5">
        <f t="shared" si="6"/>
        <v>0.88315176253150718</v>
      </c>
      <c r="F79" s="5">
        <f t="shared" si="6"/>
        <v>0.88315176253150718</v>
      </c>
    </row>
    <row r="80" spans="1:6">
      <c r="A80" s="8">
        <f t="shared" si="5"/>
        <v>53</v>
      </c>
      <c r="B80" s="4">
        <f t="shared" si="4"/>
        <v>318</v>
      </c>
      <c r="D80" s="5">
        <f t="shared" si="6"/>
        <v>0.83171932095358125</v>
      </c>
      <c r="E80" s="5">
        <f t="shared" si="6"/>
        <v>0.83171932095358125</v>
      </c>
      <c r="F80" s="5">
        <f t="shared" si="6"/>
        <v>0.83171932095358125</v>
      </c>
    </row>
    <row r="81" spans="1:6">
      <c r="A81" s="8">
        <f t="shared" si="5"/>
        <v>54</v>
      </c>
      <c r="B81" s="4">
        <f t="shared" si="4"/>
        <v>324</v>
      </c>
      <c r="D81" s="5">
        <f t="shared" si="6"/>
        <v>0.78328250878015859</v>
      </c>
      <c r="E81" s="5">
        <f t="shared" si="6"/>
        <v>0.78328250878015859</v>
      </c>
      <c r="F81" s="5">
        <f t="shared" si="6"/>
        <v>0.78328250878015859</v>
      </c>
    </row>
    <row r="82" spans="1:6">
      <c r="A82" s="8">
        <f t="shared" si="5"/>
        <v>55</v>
      </c>
      <c r="B82" s="4">
        <f t="shared" si="4"/>
        <v>330</v>
      </c>
      <c r="D82" s="5">
        <f t="shared" si="6"/>
        <v>0.73766676082648797</v>
      </c>
      <c r="E82" s="5">
        <f t="shared" si="6"/>
        <v>0.73766676082648797</v>
      </c>
      <c r="F82" s="5">
        <f t="shared" si="6"/>
        <v>0.73766676082648797</v>
      </c>
    </row>
    <row r="83" spans="1:6">
      <c r="A83" s="8">
        <f t="shared" si="5"/>
        <v>56</v>
      </c>
      <c r="B83" s="4">
        <f t="shared" si="4"/>
        <v>336</v>
      </c>
      <c r="D83" s="5">
        <f t="shared" si="6"/>
        <v>0.69470770716044539</v>
      </c>
      <c r="E83" s="5">
        <f t="shared" si="6"/>
        <v>0.69470770716044539</v>
      </c>
      <c r="F83" s="5">
        <f t="shared" si="6"/>
        <v>0.69470770716044539</v>
      </c>
    </row>
    <row r="84" spans="1:6">
      <c r="A84" s="8">
        <f t="shared" si="5"/>
        <v>57</v>
      </c>
      <c r="B84" s="4">
        <f t="shared" si="4"/>
        <v>342</v>
      </c>
      <c r="D84" s="5">
        <f t="shared" si="6"/>
        <v>0.65425057176567447</v>
      </c>
      <c r="E84" s="5">
        <f t="shared" si="6"/>
        <v>0.65425057176567447</v>
      </c>
      <c r="F84" s="5">
        <f t="shared" si="6"/>
        <v>0.65425057176567447</v>
      </c>
    </row>
    <row r="85" spans="1:6">
      <c r="A85" s="8">
        <f t="shared" si="5"/>
        <v>58</v>
      </c>
      <c r="B85" s="4">
        <f t="shared" si="4"/>
        <v>348</v>
      </c>
      <c r="D85" s="5">
        <f t="shared" si="6"/>
        <v>0.61614960819664266</v>
      </c>
      <c r="E85" s="5">
        <f t="shared" si="6"/>
        <v>0.61614960819664266</v>
      </c>
      <c r="F85" s="5">
        <f t="shared" si="6"/>
        <v>0.61614960819664266</v>
      </c>
    </row>
    <row r="86" spans="1:6">
      <c r="A86" s="8">
        <f t="shared" si="5"/>
        <v>59</v>
      </c>
      <c r="B86" s="4">
        <f t="shared" si="4"/>
        <v>354</v>
      </c>
      <c r="D86" s="5">
        <f t="shared" si="6"/>
        <v>0.58026756956005598</v>
      </c>
      <c r="E86" s="5">
        <f t="shared" si="6"/>
        <v>0.58026756956005598</v>
      </c>
      <c r="F86" s="5">
        <f t="shared" si="6"/>
        <v>0.58026756956005598</v>
      </c>
    </row>
    <row r="87" spans="1:6">
      <c r="A87" s="8">
        <f t="shared" si="5"/>
        <v>60</v>
      </c>
      <c r="B87" s="4">
        <f t="shared" si="4"/>
        <v>360</v>
      </c>
      <c r="D87" s="5">
        <f t="shared" ref="D87:F106" si="7">D$6*EXP(-D$7*$B87)+D$8*EXP(-D$9*$B87)</f>
        <v>0.54647521044483838</v>
      </c>
      <c r="E87" s="5">
        <f t="shared" si="7"/>
        <v>0.54647521044483838</v>
      </c>
      <c r="F87" s="5">
        <f t="shared" si="7"/>
        <v>0.54647521044483838</v>
      </c>
    </row>
    <row r="88" spans="1:6">
      <c r="A88" s="8">
        <f t="shared" si="5"/>
        <v>61</v>
      </c>
      <c r="B88" s="4">
        <f t="shared" si="4"/>
        <v>366</v>
      </c>
      <c r="D88" s="5">
        <f t="shared" si="7"/>
        <v>0.51465081865952356</v>
      </c>
      <c r="E88" s="5">
        <f t="shared" si="7"/>
        <v>0.51465081865952356</v>
      </c>
      <c r="F88" s="5">
        <f t="shared" si="7"/>
        <v>0.51465081865952356</v>
      </c>
    </row>
    <row r="89" spans="1:6">
      <c r="A89" s="8">
        <f t="shared" si="5"/>
        <v>62</v>
      </c>
      <c r="B89" s="4">
        <f t="shared" si="4"/>
        <v>372</v>
      </c>
      <c r="D89" s="5">
        <f t="shared" si="7"/>
        <v>0.4846797748333273</v>
      </c>
      <c r="E89" s="5">
        <f t="shared" si="7"/>
        <v>0.4846797748333273</v>
      </c>
      <c r="F89" s="5">
        <f t="shared" si="7"/>
        <v>0.4846797748333273</v>
      </c>
    </row>
    <row r="90" spans="1:6">
      <c r="A90" s="8">
        <f t="shared" si="5"/>
        <v>63</v>
      </c>
      <c r="B90" s="4">
        <f t="shared" si="4"/>
        <v>378</v>
      </c>
      <c r="D90" s="5">
        <f t="shared" si="7"/>
        <v>0.45645413810424351</v>
      </c>
      <c r="E90" s="5">
        <f t="shared" si="7"/>
        <v>0.45645413810424351</v>
      </c>
      <c r="F90" s="5">
        <f t="shared" si="7"/>
        <v>0.45645413810424351</v>
      </c>
    </row>
    <row r="91" spans="1:6">
      <c r="A91" s="8">
        <f t="shared" si="5"/>
        <v>64</v>
      </c>
      <c r="B91" s="4">
        <f t="shared" si="4"/>
        <v>384</v>
      </c>
      <c r="D91" s="5">
        <f t="shared" si="7"/>
        <v>0.42987225626088582</v>
      </c>
      <c r="E91" s="5">
        <f t="shared" si="7"/>
        <v>0.42987225626088582</v>
      </c>
      <c r="F91" s="5">
        <f t="shared" si="7"/>
        <v>0.42987225626088582</v>
      </c>
    </row>
    <row r="92" spans="1:6">
      <c r="A92" s="8">
        <f t="shared" si="5"/>
        <v>65</v>
      </c>
      <c r="B92" s="4">
        <f t="shared" ref="B92:B127" si="8">$G$3/100+B91</f>
        <v>390</v>
      </c>
      <c r="D92" s="5">
        <f t="shared" si="7"/>
        <v>0.40483839882947881</v>
      </c>
      <c r="E92" s="5">
        <f t="shared" si="7"/>
        <v>0.40483839882947881</v>
      </c>
      <c r="F92" s="5">
        <f t="shared" si="7"/>
        <v>0.40483839882947881</v>
      </c>
    </row>
    <row r="93" spans="1:6">
      <c r="A93" s="8">
        <f t="shared" ref="A93:A127" si="9">A92+1</f>
        <v>66</v>
      </c>
      <c r="B93" s="4">
        <f t="shared" si="8"/>
        <v>396</v>
      </c>
      <c r="D93" s="5">
        <f t="shared" si="7"/>
        <v>0.38126241170716874</v>
      </c>
      <c r="E93" s="5">
        <f t="shared" si="7"/>
        <v>0.38126241170716874</v>
      </c>
      <c r="F93" s="5">
        <f t="shared" si="7"/>
        <v>0.38126241170716874</v>
      </c>
    </row>
    <row r="94" spans="1:6">
      <c r="A94" s="8">
        <f t="shared" si="9"/>
        <v>67</v>
      </c>
      <c r="B94" s="4">
        <f t="shared" si="8"/>
        <v>402</v>
      </c>
      <c r="D94" s="5">
        <f t="shared" si="7"/>
        <v>0.35905939204050308</v>
      </c>
      <c r="E94" s="5">
        <f t="shared" si="7"/>
        <v>0.35905939204050308</v>
      </c>
      <c r="F94" s="5">
        <f t="shared" si="7"/>
        <v>0.35905939204050308</v>
      </c>
    </row>
    <row r="95" spans="1:6">
      <c r="A95" s="8">
        <f t="shared" si="9"/>
        <v>68</v>
      </c>
      <c r="B95" s="4">
        <f t="shared" si="8"/>
        <v>408</v>
      </c>
      <c r="D95" s="5">
        <f t="shared" si="7"/>
        <v>0.33814938213573509</v>
      </c>
      <c r="E95" s="5">
        <f t="shared" si="7"/>
        <v>0.33814938213573509</v>
      </c>
      <c r="F95" s="5">
        <f t="shared" si="7"/>
        <v>0.33814938213573509</v>
      </c>
    </row>
    <row r="96" spans="1:6">
      <c r="A96" s="8">
        <f t="shared" si="9"/>
        <v>69</v>
      </c>
      <c r="B96" s="4">
        <f t="shared" si="8"/>
        <v>414</v>
      </c>
      <c r="D96" s="5">
        <f t="shared" si="7"/>
        <v>0.31845708126716382</v>
      </c>
      <c r="E96" s="5">
        <f t="shared" si="7"/>
        <v>0.31845708126716382</v>
      </c>
      <c r="F96" s="5">
        <f t="shared" si="7"/>
        <v>0.31845708126716382</v>
      </c>
    </row>
    <row r="97" spans="1:6">
      <c r="A97" s="8">
        <f t="shared" si="9"/>
        <v>70</v>
      </c>
      <c r="B97" s="4">
        <f t="shared" si="8"/>
        <v>420</v>
      </c>
      <c r="D97" s="5">
        <f t="shared" si="7"/>
        <v>0.29991157432235616</v>
      </c>
      <c r="E97" s="5">
        <f t="shared" si="7"/>
        <v>0.29991157432235616</v>
      </c>
      <c r="F97" s="5">
        <f t="shared" si="7"/>
        <v>0.29991157432235616</v>
      </c>
    </row>
    <row r="98" spans="1:6">
      <c r="A98" s="8">
        <f t="shared" si="9"/>
        <v>71</v>
      </c>
      <c r="B98" s="4">
        <f t="shared" si="8"/>
        <v>426</v>
      </c>
      <c r="D98" s="5">
        <f t="shared" si="7"/>
        <v>0.28244607628977386</v>
      </c>
      <c r="E98" s="5">
        <f t="shared" si="7"/>
        <v>0.28244607628977386</v>
      </c>
      <c r="F98" s="5">
        <f t="shared" si="7"/>
        <v>0.28244607628977386</v>
      </c>
    </row>
    <row r="99" spans="1:6">
      <c r="A99" s="8">
        <f t="shared" si="9"/>
        <v>72</v>
      </c>
      <c r="B99" s="4">
        <f t="shared" si="8"/>
        <v>432</v>
      </c>
      <c r="D99" s="5">
        <f t="shared" si="7"/>
        <v>0.26599769165586229</v>
      </c>
      <c r="E99" s="5">
        <f t="shared" si="7"/>
        <v>0.26599769165586229</v>
      </c>
      <c r="F99" s="5">
        <f t="shared" si="7"/>
        <v>0.26599769165586229</v>
      </c>
    </row>
    <row r="100" spans="1:6">
      <c r="A100" s="8">
        <f t="shared" si="9"/>
        <v>73</v>
      </c>
      <c r="B100" s="4">
        <f t="shared" si="8"/>
        <v>438</v>
      </c>
      <c r="D100" s="5">
        <f t="shared" si="7"/>
        <v>0.25050718783568277</v>
      </c>
      <c r="E100" s="5">
        <f t="shared" si="7"/>
        <v>0.25050718783568277</v>
      </c>
      <c r="F100" s="5">
        <f t="shared" si="7"/>
        <v>0.25050718783568277</v>
      </c>
    </row>
    <row r="101" spans="1:6">
      <c r="A101" s="8">
        <f t="shared" si="9"/>
        <v>74</v>
      </c>
      <c r="B101" s="4">
        <f t="shared" si="8"/>
        <v>444</v>
      </c>
      <c r="D101" s="5">
        <f t="shared" si="7"/>
        <v>0.2359187818141478</v>
      </c>
      <c r="E101" s="5">
        <f t="shared" si="7"/>
        <v>0.2359187818141478</v>
      </c>
      <c r="F101" s="5">
        <f t="shared" si="7"/>
        <v>0.2359187818141478</v>
      </c>
    </row>
    <row r="102" spans="1:6">
      <c r="A102" s="8">
        <f t="shared" si="9"/>
        <v>75</v>
      </c>
      <c r="B102" s="4">
        <f t="shared" si="8"/>
        <v>450</v>
      </c>
      <c r="D102" s="5">
        <f t="shared" si="7"/>
        <v>0.22217993922433574</v>
      </c>
      <c r="E102" s="5">
        <f t="shared" si="7"/>
        <v>0.22217993922433574</v>
      </c>
      <c r="F102" s="5">
        <f t="shared" si="7"/>
        <v>0.22217993922433574</v>
      </c>
    </row>
    <row r="103" spans="1:6">
      <c r="A103" s="8">
        <f t="shared" si="9"/>
        <v>76</v>
      </c>
      <c r="B103" s="4">
        <f t="shared" si="8"/>
        <v>456</v>
      </c>
      <c r="D103" s="5">
        <f t="shared" si="7"/>
        <v>0.20924118513547993</v>
      </c>
      <c r="E103" s="5">
        <f t="shared" si="7"/>
        <v>0.20924118513547993</v>
      </c>
      <c r="F103" s="5">
        <f t="shared" si="7"/>
        <v>0.20924118513547993</v>
      </c>
    </row>
    <row r="104" spans="1:6">
      <c r="A104" s="8">
        <f t="shared" si="9"/>
        <v>77</v>
      </c>
      <c r="B104" s="4">
        <f t="shared" si="8"/>
        <v>462</v>
      </c>
      <c r="D104" s="5">
        <f t="shared" si="7"/>
        <v>0.19705592586641149</v>
      </c>
      <c r="E104" s="5">
        <f t="shared" si="7"/>
        <v>0.19705592586641149</v>
      </c>
      <c r="F104" s="5">
        <f t="shared" si="7"/>
        <v>0.19705592586641149</v>
      </c>
    </row>
    <row r="105" spans="1:6">
      <c r="A105" s="8">
        <f t="shared" si="9"/>
        <v>78</v>
      </c>
      <c r="B105" s="4">
        <f t="shared" si="8"/>
        <v>468</v>
      </c>
      <c r="D105" s="5">
        <f t="shared" si="7"/>
        <v>0.18558028118066669</v>
      </c>
      <c r="E105" s="5">
        <f t="shared" si="7"/>
        <v>0.18558028118066669</v>
      </c>
      <c r="F105" s="5">
        <f t="shared" si="7"/>
        <v>0.18558028118066669</v>
      </c>
    </row>
    <row r="106" spans="1:6">
      <c r="A106" s="8">
        <f t="shared" si="9"/>
        <v>79</v>
      </c>
      <c r="B106" s="4">
        <f t="shared" si="8"/>
        <v>474</v>
      </c>
      <c r="D106" s="5">
        <f t="shared" si="7"/>
        <v>0.17477292625741511</v>
      </c>
      <c r="E106" s="5">
        <f t="shared" si="7"/>
        <v>0.17477292625741511</v>
      </c>
      <c r="F106" s="5">
        <f t="shared" si="7"/>
        <v>0.17477292625741511</v>
      </c>
    </row>
    <row r="107" spans="1:6">
      <c r="A107" s="8">
        <f t="shared" si="9"/>
        <v>80</v>
      </c>
      <c r="B107" s="4">
        <f t="shared" si="8"/>
        <v>480</v>
      </c>
      <c r="D107" s="5">
        <f t="shared" ref="D107:F127" si="10">D$6*EXP(-D$7*$B107)+D$8*EXP(-D$9*$B107)</f>
        <v>0.16459494286796789</v>
      </c>
      <c r="E107" s="5">
        <f t="shared" si="10"/>
        <v>0.16459494286796789</v>
      </c>
      <c r="F107" s="5">
        <f t="shared" si="10"/>
        <v>0.16459494286796789</v>
      </c>
    </row>
    <row r="108" spans="1:6">
      <c r="A108" s="8">
        <f t="shared" si="9"/>
        <v>81</v>
      </c>
      <c r="B108" s="4">
        <f t="shared" si="8"/>
        <v>486</v>
      </c>
      <c r="D108" s="5">
        <f t="shared" si="10"/>
        <v>0.15500967922107806</v>
      </c>
      <c r="E108" s="5">
        <f t="shared" si="10"/>
        <v>0.15500967922107806</v>
      </c>
      <c r="F108" s="5">
        <f t="shared" si="10"/>
        <v>0.15500967922107806</v>
      </c>
    </row>
    <row r="109" spans="1:6">
      <c r="A109" s="8">
        <f t="shared" si="9"/>
        <v>82</v>
      </c>
      <c r="B109" s="4">
        <f t="shared" si="8"/>
        <v>492</v>
      </c>
      <c r="D109" s="5">
        <f t="shared" si="10"/>
        <v>0.14598261797169054</v>
      </c>
      <c r="E109" s="5">
        <f t="shared" si="10"/>
        <v>0.14598261797169054</v>
      </c>
      <c r="F109" s="5">
        <f t="shared" si="10"/>
        <v>0.14598261797169054</v>
      </c>
    </row>
    <row r="110" spans="1:6">
      <c r="A110" s="8">
        <f t="shared" si="9"/>
        <v>83</v>
      </c>
      <c r="B110" s="4">
        <f t="shared" si="8"/>
        <v>498</v>
      </c>
      <c r="D110" s="5">
        <f t="shared" si="10"/>
        <v>0.13748125191735255</v>
      </c>
      <c r="E110" s="5">
        <f t="shared" si="10"/>
        <v>0.13748125191735255</v>
      </c>
      <c r="F110" s="5">
        <f t="shared" si="10"/>
        <v>0.13748125191735255</v>
      </c>
    </row>
    <row r="111" spans="1:6">
      <c r="A111" s="8">
        <f t="shared" si="9"/>
        <v>84</v>
      </c>
      <c r="B111" s="4">
        <f t="shared" si="8"/>
        <v>504</v>
      </c>
      <c r="D111" s="5">
        <f t="shared" si="10"/>
        <v>0.12947496693431243</v>
      </c>
      <c r="E111" s="5">
        <f t="shared" si="10"/>
        <v>0.12947496693431243</v>
      </c>
      <c r="F111" s="5">
        <f t="shared" si="10"/>
        <v>0.12947496693431243</v>
      </c>
    </row>
    <row r="112" spans="1:6">
      <c r="A112" s="8">
        <f t="shared" si="9"/>
        <v>85</v>
      </c>
      <c r="B112" s="4">
        <f t="shared" si="8"/>
        <v>510</v>
      </c>
      <c r="D112" s="5">
        <f t="shared" si="10"/>
        <v>0.12193493173148585</v>
      </c>
      <c r="E112" s="5">
        <f t="shared" si="10"/>
        <v>0.12193493173148585</v>
      </c>
      <c r="F112" s="5">
        <f t="shared" si="10"/>
        <v>0.12193493173148585</v>
      </c>
    </row>
    <row r="113" spans="1:6">
      <c r="A113" s="8">
        <f t="shared" si="9"/>
        <v>86</v>
      </c>
      <c r="B113" s="4">
        <f t="shared" si="8"/>
        <v>516</v>
      </c>
      <c r="D113" s="5">
        <f t="shared" si="10"/>
        <v>0.11483399402509682</v>
      </c>
      <c r="E113" s="5">
        <f t="shared" si="10"/>
        <v>0.11483399402509682</v>
      </c>
      <c r="F113" s="5">
        <f t="shared" si="10"/>
        <v>0.11483399402509682</v>
      </c>
    </row>
    <row r="114" spans="1:6">
      <c r="A114" s="8">
        <f t="shared" si="9"/>
        <v>87</v>
      </c>
      <c r="B114" s="4">
        <f t="shared" si="8"/>
        <v>522</v>
      </c>
      <c r="D114" s="5">
        <f t="shared" si="10"/>
        <v>0.10814658275996394</v>
      </c>
      <c r="E114" s="5">
        <f t="shared" si="10"/>
        <v>0.10814658275996394</v>
      </c>
      <c r="F114" s="5">
        <f t="shared" si="10"/>
        <v>0.10814658275996394</v>
      </c>
    </row>
    <row r="115" spans="1:6">
      <c r="A115" s="8">
        <f t="shared" si="9"/>
        <v>88</v>
      </c>
      <c r="B115" s="4">
        <f t="shared" si="8"/>
        <v>528</v>
      </c>
      <c r="D115" s="5">
        <f t="shared" si="10"/>
        <v>0.10184861602522004</v>
      </c>
      <c r="E115" s="5">
        <f t="shared" si="10"/>
        <v>0.10184861602522004</v>
      </c>
      <c r="F115" s="5">
        <f t="shared" si="10"/>
        <v>0.10184861602522004</v>
      </c>
    </row>
    <row r="116" spans="1:6">
      <c r="A116" s="8">
        <f t="shared" si="9"/>
        <v>89</v>
      </c>
      <c r="B116" s="4">
        <f t="shared" si="8"/>
        <v>534</v>
      </c>
      <c r="D116" s="5">
        <f t="shared" si="10"/>
        <v>9.5917414332783349E-2</v>
      </c>
      <c r="E116" s="5">
        <f t="shared" si="10"/>
        <v>9.5917414332783349E-2</v>
      </c>
      <c r="F116" s="5">
        <f t="shared" si="10"/>
        <v>9.5917414332783349E-2</v>
      </c>
    </row>
    <row r="117" spans="1:6">
      <c r="A117" s="8">
        <f t="shared" si="9"/>
        <v>90</v>
      </c>
      <c r="B117" s="4">
        <f t="shared" si="8"/>
        <v>540</v>
      </c>
      <c r="D117" s="5">
        <f t="shared" si="10"/>
        <v>9.0331618946229764E-2</v>
      </c>
      <c r="E117" s="5">
        <f t="shared" si="10"/>
        <v>9.0331618946229764E-2</v>
      </c>
      <c r="F117" s="5">
        <f t="shared" si="10"/>
        <v>9.0331618946229764E-2</v>
      </c>
    </row>
    <row r="118" spans="1:6">
      <c r="A118" s="8">
        <f t="shared" si="9"/>
        <v>91</v>
      </c>
      <c r="B118" s="4">
        <f t="shared" si="8"/>
        <v>546</v>
      </c>
      <c r="D118" s="5">
        <f t="shared" si="10"/>
        <v>8.5071114965921971E-2</v>
      </c>
      <c r="E118" s="5">
        <f t="shared" si="10"/>
        <v>8.5071114965921971E-2</v>
      </c>
      <c r="F118" s="5">
        <f t="shared" si="10"/>
        <v>8.5071114965921971E-2</v>
      </c>
    </row>
    <row r="119" spans="1:6">
      <c r="A119" s="8">
        <f t="shared" si="9"/>
        <v>92</v>
      </c>
      <c r="B119" s="4">
        <f t="shared" si="8"/>
        <v>552</v>
      </c>
      <c r="D119" s="5">
        <f t="shared" si="10"/>
        <v>8.0116958893383702E-2</v>
      </c>
      <c r="E119" s="5">
        <f t="shared" si="10"/>
        <v>8.0116958893383702E-2</v>
      </c>
      <c r="F119" s="5">
        <f t="shared" si="10"/>
        <v>8.0116958893383702E-2</v>
      </c>
    </row>
    <row r="120" spans="1:6">
      <c r="A120" s="8">
        <f t="shared" si="9"/>
        <v>93</v>
      </c>
      <c r="B120" s="4">
        <f t="shared" si="8"/>
        <v>558</v>
      </c>
      <c r="D120" s="5">
        <f t="shared" si="10"/>
        <v>7.5451310414052064E-2</v>
      </c>
      <c r="E120" s="5">
        <f t="shared" si="10"/>
        <v>7.5451310414052064E-2</v>
      </c>
      <c r="F120" s="5">
        <f t="shared" si="10"/>
        <v>7.5451310414052064E-2</v>
      </c>
    </row>
    <row r="121" spans="1:6">
      <c r="A121" s="8">
        <f t="shared" si="9"/>
        <v>94</v>
      </c>
      <c r="B121" s="4">
        <f t="shared" si="8"/>
        <v>564</v>
      </c>
      <c r="D121" s="5">
        <f t="shared" si="10"/>
        <v>7.1057368152732406E-2</v>
      </c>
      <c r="E121" s="5">
        <f t="shared" si="10"/>
        <v>7.1057368152732406E-2</v>
      </c>
      <c r="F121" s="5">
        <f t="shared" si="10"/>
        <v>7.1057368152732406E-2</v>
      </c>
    </row>
    <row r="122" spans="1:6">
      <c r="A122" s="8">
        <f t="shared" si="9"/>
        <v>95</v>
      </c>
      <c r="B122" s="4">
        <f t="shared" si="8"/>
        <v>570</v>
      </c>
      <c r="D122" s="5">
        <f t="shared" si="10"/>
        <v>6.6919309170394417E-2</v>
      </c>
      <c r="E122" s="5">
        <f t="shared" si="10"/>
        <v>6.6919309170394417E-2</v>
      </c>
      <c r="F122" s="5">
        <f t="shared" si="10"/>
        <v>6.6919309170394417E-2</v>
      </c>
    </row>
    <row r="123" spans="1:6">
      <c r="A123" s="8">
        <f t="shared" si="9"/>
        <v>96</v>
      </c>
      <c r="B123" s="4">
        <f t="shared" si="8"/>
        <v>576</v>
      </c>
      <c r="D123" s="5">
        <f t="shared" si="10"/>
        <v>6.3022231984423027E-2</v>
      </c>
      <c r="E123" s="5">
        <f t="shared" si="10"/>
        <v>6.3022231984423027E-2</v>
      </c>
      <c r="F123" s="5">
        <f t="shared" si="10"/>
        <v>6.3022231984423027E-2</v>
      </c>
    </row>
    <row r="124" spans="1:6">
      <c r="A124" s="8">
        <f t="shared" si="9"/>
        <v>97</v>
      </c>
      <c r="B124" s="4">
        <f t="shared" si="8"/>
        <v>582</v>
      </c>
      <c r="D124" s="5">
        <f t="shared" si="10"/>
        <v>5.9352102907126898E-2</v>
      </c>
      <c r="E124" s="5">
        <f t="shared" si="10"/>
        <v>5.9352102907126898E-2</v>
      </c>
      <c r="F124" s="5">
        <f t="shared" si="10"/>
        <v>5.9352102907126898E-2</v>
      </c>
    </row>
    <row r="125" spans="1:6">
      <c r="A125" s="8">
        <f t="shared" si="9"/>
        <v>98</v>
      </c>
      <c r="B125" s="4">
        <f t="shared" si="8"/>
        <v>588</v>
      </c>
      <c r="D125" s="5">
        <f t="shared" si="10"/>
        <v>5.589570550926222E-2</v>
      </c>
      <c r="E125" s="5">
        <f t="shared" si="10"/>
        <v>5.589570550926222E-2</v>
      </c>
      <c r="F125" s="5">
        <f t="shared" si="10"/>
        <v>5.589570550926222E-2</v>
      </c>
    </row>
    <row r="126" spans="1:6">
      <c r="A126" s="8">
        <f t="shared" si="9"/>
        <v>99</v>
      </c>
      <c r="B126" s="4">
        <f t="shared" si="8"/>
        <v>594</v>
      </c>
      <c r="D126" s="5">
        <f t="shared" si="10"/>
        <v>5.2640593026579703E-2</v>
      </c>
      <c r="E126" s="5">
        <f t="shared" si="10"/>
        <v>5.2640593026579703E-2</v>
      </c>
      <c r="F126" s="5">
        <f t="shared" si="10"/>
        <v>5.2640593026579703E-2</v>
      </c>
    </row>
    <row r="127" spans="1:6">
      <c r="A127" s="8">
        <f t="shared" si="9"/>
        <v>100</v>
      </c>
      <c r="B127" s="4">
        <f t="shared" si="8"/>
        <v>600</v>
      </c>
      <c r="D127" s="5">
        <f t="shared" si="10"/>
        <v>4.9575043538005986E-2</v>
      </c>
      <c r="E127" s="5">
        <f t="shared" si="10"/>
        <v>4.9575043538005986E-2</v>
      </c>
      <c r="F127" s="5">
        <f t="shared" si="10"/>
        <v>4.9575043538005986E-2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2" shapeId="5121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57150</xdr:rowOff>
              </from>
              <to>
                <xdr:col>4</xdr:col>
                <xdr:colOff>85725</xdr:colOff>
                <xdr:row>3</xdr:row>
                <xdr:rowOff>66675</xdr:rowOff>
              </to>
            </anchor>
          </objectPr>
        </oleObject>
      </mc:Choice>
      <mc:Fallback>
        <oleObject progId="Equation.2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9"/>
  <sheetViews>
    <sheetView topLeftCell="A9" workbookViewId="0">
      <selection activeCell="I41" sqref="I41"/>
    </sheetView>
  </sheetViews>
  <sheetFormatPr defaultRowHeight="13.5"/>
  <cols>
    <col min="1" max="1" width="4.75" customWidth="1"/>
    <col min="2" max="2" width="9.75" customWidth="1"/>
    <col min="3" max="3" width="10.5" customWidth="1"/>
    <col min="4" max="4" width="9.875" customWidth="1"/>
    <col min="6" max="6" width="8.75" customWidth="1"/>
    <col min="8" max="8" width="6.25" customWidth="1"/>
    <col min="9" max="9" width="8.875" customWidth="1"/>
  </cols>
  <sheetData>
    <row r="1" spans="1:13" ht="18.75">
      <c r="A1" s="6" t="s">
        <v>10</v>
      </c>
    </row>
    <row r="3" spans="1:13" ht="15">
      <c r="M3" s="12"/>
    </row>
    <row r="4" spans="1:13" ht="15">
      <c r="M4" s="12"/>
    </row>
    <row r="5" spans="1:13" ht="15">
      <c r="M5" s="12"/>
    </row>
    <row r="6" spans="1:13">
      <c r="B6" t="s">
        <v>11</v>
      </c>
    </row>
    <row r="7" spans="1:13" ht="15">
      <c r="B7" t="s">
        <v>42</v>
      </c>
      <c r="C7" s="1">
        <v>437.65949999999998</v>
      </c>
      <c r="D7" t="s">
        <v>43</v>
      </c>
      <c r="E7" s="1">
        <v>105.0639</v>
      </c>
      <c r="G7" t="s">
        <v>1</v>
      </c>
      <c r="I7" s="12" t="s">
        <v>0</v>
      </c>
    </row>
    <row r="8" spans="1:13" ht="15.75">
      <c r="B8" t="s">
        <v>44</v>
      </c>
      <c r="C8" s="1">
        <v>0.36523280000000002</v>
      </c>
      <c r="D8" t="s">
        <v>45</v>
      </c>
      <c r="E8" s="1">
        <v>2.3337299999999998E-2</v>
      </c>
      <c r="G8" s="1">
        <v>720</v>
      </c>
    </row>
    <row r="10" spans="1:13">
      <c r="C10" t="s">
        <v>2</v>
      </c>
      <c r="D10" s="2" t="s">
        <v>3</v>
      </c>
      <c r="E10" s="2" t="s">
        <v>4</v>
      </c>
      <c r="F10" s="2" t="s">
        <v>5</v>
      </c>
    </row>
    <row r="11" spans="1:13" ht="15.75">
      <c r="C11" t="s">
        <v>46</v>
      </c>
      <c r="D11" s="1">
        <v>6.7612559999999996E-4</v>
      </c>
      <c r="E11" s="1">
        <v>6.0052170000000002E-3</v>
      </c>
      <c r="F11" s="1">
        <v>3.1324360000000002E-3</v>
      </c>
    </row>
    <row r="12" spans="1:13">
      <c r="C12" t="s">
        <v>12</v>
      </c>
      <c r="D12" s="1">
        <v>1</v>
      </c>
      <c r="E12" s="1">
        <v>0.58636869999999996</v>
      </c>
      <c r="F12" s="1">
        <v>0.58859839999999997</v>
      </c>
    </row>
    <row r="13" spans="1:13">
      <c r="C13" s="3"/>
      <c r="D13" s="3"/>
      <c r="E13" s="3"/>
    </row>
    <row r="14" spans="1:13">
      <c r="A14" t="s">
        <v>6</v>
      </c>
      <c r="B14" t="s">
        <v>1</v>
      </c>
      <c r="C14" s="2" t="s">
        <v>7</v>
      </c>
      <c r="D14" s="13" t="s">
        <v>3</v>
      </c>
      <c r="E14" s="14" t="s">
        <v>4</v>
      </c>
      <c r="F14" s="15" t="s">
        <v>5</v>
      </c>
      <c r="G14" t="s">
        <v>68</v>
      </c>
    </row>
    <row r="15" spans="1:13">
      <c r="A15">
        <v>1</v>
      </c>
      <c r="B15" s="1">
        <v>5</v>
      </c>
      <c r="C15" s="28">
        <v>1.1000000000000001</v>
      </c>
      <c r="D15" s="2"/>
      <c r="E15" s="7"/>
      <c r="G15" s="1">
        <v>0.47299999999999998</v>
      </c>
    </row>
    <row r="16" spans="1:13">
      <c r="A16">
        <v>2</v>
      </c>
      <c r="B16" s="1">
        <v>15</v>
      </c>
      <c r="C16" s="28">
        <v>1.5</v>
      </c>
      <c r="D16" s="2"/>
      <c r="E16" s="7"/>
      <c r="G16" s="1">
        <v>0.27600000000000002</v>
      </c>
    </row>
    <row r="17" spans="1:9">
      <c r="A17">
        <v>3</v>
      </c>
      <c r="B17" s="1">
        <v>30</v>
      </c>
      <c r="C17" s="28">
        <v>2.5</v>
      </c>
      <c r="D17" s="2"/>
      <c r="E17" s="7"/>
      <c r="G17" s="1">
        <v>0.221</v>
      </c>
    </row>
    <row r="18" spans="1:9">
      <c r="A18">
        <v>4</v>
      </c>
      <c r="B18" s="1">
        <v>60</v>
      </c>
      <c r="C18" s="28">
        <v>3.1</v>
      </c>
      <c r="D18" s="2"/>
      <c r="E18" s="7"/>
      <c r="G18" s="1">
        <v>0.17199999999999999</v>
      </c>
    </row>
    <row r="19" spans="1:9">
      <c r="A19">
        <v>5</v>
      </c>
      <c r="B19" s="1">
        <v>90</v>
      </c>
      <c r="C19" s="28">
        <v>3.4</v>
      </c>
      <c r="D19" s="2"/>
      <c r="E19" s="7"/>
      <c r="G19" s="1">
        <v>0.182</v>
      </c>
    </row>
    <row r="20" spans="1:9">
      <c r="A20">
        <v>6</v>
      </c>
      <c r="B20" s="1">
        <v>120</v>
      </c>
      <c r="C20" s="28">
        <v>3.5</v>
      </c>
      <c r="D20" s="2"/>
      <c r="E20" s="7"/>
      <c r="G20" s="1">
        <v>0.37</v>
      </c>
    </row>
    <row r="21" spans="1:9">
      <c r="A21">
        <v>7</v>
      </c>
      <c r="B21" s="1">
        <v>150</v>
      </c>
      <c r="C21" s="28">
        <v>3.4</v>
      </c>
      <c r="D21" s="2"/>
      <c r="E21" s="7"/>
      <c r="G21" s="1">
        <v>0.318</v>
      </c>
    </row>
    <row r="22" spans="1:9">
      <c r="A22">
        <v>8</v>
      </c>
      <c r="B22" s="1">
        <v>180</v>
      </c>
      <c r="C22" s="28">
        <v>3.3</v>
      </c>
      <c r="D22" s="2"/>
      <c r="E22" s="7"/>
      <c r="G22" s="1">
        <v>0.42499999999999999</v>
      </c>
    </row>
    <row r="23" spans="1:9" ht="15">
      <c r="A23">
        <v>9</v>
      </c>
      <c r="B23" s="1">
        <v>240</v>
      </c>
      <c r="C23" s="28">
        <v>3.2</v>
      </c>
      <c r="D23" s="2"/>
      <c r="E23" s="7"/>
      <c r="G23" s="1">
        <v>0.371</v>
      </c>
      <c r="I23" s="12" t="s">
        <v>8</v>
      </c>
    </row>
    <row r="24" spans="1:9">
      <c r="A24">
        <v>10</v>
      </c>
      <c r="B24" s="1">
        <v>300</v>
      </c>
      <c r="C24" s="28">
        <v>3.1</v>
      </c>
      <c r="D24" s="2"/>
      <c r="E24" s="7"/>
      <c r="G24" s="1">
        <v>0.35899999999999999</v>
      </c>
    </row>
    <row r="25" spans="1:9">
      <c r="A25">
        <v>11</v>
      </c>
      <c r="B25" s="1">
        <v>360</v>
      </c>
      <c r="C25" s="28">
        <v>3</v>
      </c>
      <c r="D25" s="2"/>
      <c r="E25" s="7"/>
      <c r="G25" s="1">
        <v>0.27400000000000002</v>
      </c>
    </row>
    <row r="26" spans="1:9">
      <c r="A26">
        <v>12</v>
      </c>
      <c r="B26" s="1"/>
      <c r="C26" s="28"/>
      <c r="D26" s="2"/>
      <c r="E26" s="7"/>
      <c r="G26" s="1"/>
    </row>
    <row r="27" spans="1:9">
      <c r="A27">
        <v>13</v>
      </c>
      <c r="B27" s="1"/>
      <c r="C27" s="28"/>
      <c r="D27" s="2"/>
      <c r="E27" s="7"/>
      <c r="G27" s="1"/>
    </row>
    <row r="28" spans="1:9">
      <c r="A28">
        <v>14</v>
      </c>
      <c r="B28" s="1"/>
      <c r="C28" s="28"/>
      <c r="D28" s="2"/>
      <c r="E28" s="7"/>
      <c r="G28" s="1"/>
    </row>
    <row r="29" spans="1:9">
      <c r="A29">
        <v>15</v>
      </c>
      <c r="B29" s="1"/>
      <c r="C29" s="28"/>
      <c r="D29" s="2"/>
      <c r="E29" s="7"/>
      <c r="G29" s="1"/>
    </row>
    <row r="30" spans="1:9">
      <c r="A30" s="8">
        <v>1</v>
      </c>
      <c r="B30" s="4">
        <f>$G$8/100</f>
        <v>7.2</v>
      </c>
      <c r="D30" s="5">
        <f t="shared" ref="D30:D46" si="0">F*Ka*(A*EXP(-α*t)/(Ka-α)+B*EXP(-β*t)/(Ka-β)-(A/(Ka-α)+B/(Ka-β))*EXP(-Ka*t))</f>
        <v>1.2188632980287732</v>
      </c>
      <c r="E30" s="5">
        <f t="shared" ref="E30:F45" si="1">F*Ka*(A*EXP(-α*t)/(Ka-α)+B*EXP(-β*t)/(Ka-β)-(A/(Ka-α)+B/(Ka-β))*EXP(-Ka*t))</f>
        <v>6.1974578038725534</v>
      </c>
      <c r="F30" s="5">
        <f t="shared" si="1"/>
        <v>3.2871753945382371</v>
      </c>
    </row>
    <row r="31" spans="1:9">
      <c r="A31" s="8">
        <f t="shared" ref="A31:A62" si="2">A30+1</f>
        <v>2</v>
      </c>
      <c r="B31" s="4">
        <f t="shared" ref="B31:B62" si="3">$G$8/100+B30</f>
        <v>14.4</v>
      </c>
      <c r="D31" s="5">
        <f t="shared" si="0"/>
        <v>1.6639533674991345</v>
      </c>
      <c r="E31" s="5">
        <f t="shared" si="1"/>
        <v>8.2364339463596554</v>
      </c>
      <c r="F31" s="5">
        <f t="shared" si="1"/>
        <v>4.4321598614330053</v>
      </c>
    </row>
    <row r="32" spans="1:9">
      <c r="A32" s="8">
        <f t="shared" si="2"/>
        <v>3</v>
      </c>
      <c r="B32" s="4">
        <f t="shared" si="3"/>
        <v>21.6</v>
      </c>
      <c r="D32" s="5">
        <f t="shared" si="0"/>
        <v>1.9953533307904723</v>
      </c>
      <c r="E32" s="5">
        <f t="shared" si="1"/>
        <v>9.6213856668879831</v>
      </c>
      <c r="F32" s="5">
        <f t="shared" si="1"/>
        <v>5.2506646709210587</v>
      </c>
    </row>
    <row r="33" spans="1:6">
      <c r="A33" s="8">
        <f t="shared" si="2"/>
        <v>4</v>
      </c>
      <c r="B33" s="4">
        <f t="shared" si="3"/>
        <v>28.8</v>
      </c>
      <c r="D33" s="5">
        <f t="shared" si="0"/>
        <v>2.2696246024326308</v>
      </c>
      <c r="E33" s="5">
        <f t="shared" si="1"/>
        <v>10.664340813516892</v>
      </c>
      <c r="F33" s="5">
        <f t="shared" si="1"/>
        <v>5.9009172977272977</v>
      </c>
    </row>
    <row r="34" spans="1:6">
      <c r="A34" s="8">
        <f t="shared" si="2"/>
        <v>5</v>
      </c>
      <c r="B34" s="4">
        <f t="shared" si="3"/>
        <v>36</v>
      </c>
      <c r="D34" s="5">
        <f t="shared" si="0"/>
        <v>2.4984264096116484</v>
      </c>
      <c r="E34" s="5">
        <f t="shared" si="1"/>
        <v>11.437774323069167</v>
      </c>
      <c r="F34" s="5">
        <f t="shared" si="1"/>
        <v>6.4173976645900375</v>
      </c>
    </row>
    <row r="35" spans="1:6">
      <c r="A35" s="8">
        <f t="shared" si="2"/>
        <v>6</v>
      </c>
      <c r="B35" s="4">
        <f t="shared" si="3"/>
        <v>43.2</v>
      </c>
      <c r="D35" s="5">
        <f t="shared" si="0"/>
        <v>2.6890078255621734</v>
      </c>
      <c r="E35" s="5">
        <f t="shared" si="1"/>
        <v>11.988973854323294</v>
      </c>
      <c r="F35" s="5">
        <f t="shared" si="1"/>
        <v>6.8220794466624604</v>
      </c>
    </row>
    <row r="36" spans="1:6">
      <c r="A36" s="8">
        <f t="shared" si="2"/>
        <v>7</v>
      </c>
      <c r="B36" s="4">
        <f t="shared" si="3"/>
        <v>50.400000000000006</v>
      </c>
      <c r="D36" s="5">
        <f t="shared" si="0"/>
        <v>2.8473086889632482</v>
      </c>
      <c r="E36" s="5">
        <f t="shared" si="1"/>
        <v>12.356727998165141</v>
      </c>
      <c r="F36" s="5">
        <f t="shared" si="1"/>
        <v>7.1330054245766954</v>
      </c>
    </row>
    <row r="37" spans="1:6">
      <c r="A37" s="8">
        <f t="shared" si="2"/>
        <v>8</v>
      </c>
      <c r="B37" s="4">
        <f t="shared" si="3"/>
        <v>57.600000000000009</v>
      </c>
      <c r="D37" s="5">
        <f t="shared" si="0"/>
        <v>2.9783365037699041</v>
      </c>
      <c r="E37" s="5">
        <f t="shared" si="1"/>
        <v>12.573570693542655</v>
      </c>
      <c r="F37" s="5">
        <f t="shared" si="1"/>
        <v>7.3653746406770075</v>
      </c>
    </row>
    <row r="38" spans="1:6">
      <c r="A38" s="8">
        <f t="shared" si="2"/>
        <v>9</v>
      </c>
      <c r="B38" s="4">
        <f t="shared" si="3"/>
        <v>64.800000000000011</v>
      </c>
      <c r="D38" s="5">
        <f t="shared" si="0"/>
        <v>3.0863232185753553</v>
      </c>
      <c r="E38" s="5">
        <f t="shared" si="1"/>
        <v>12.666822864886807</v>
      </c>
      <c r="F38" s="5">
        <f t="shared" si="1"/>
        <v>7.5320171168786505</v>
      </c>
    </row>
    <row r="39" spans="1:6">
      <c r="A39" s="8">
        <f t="shared" si="2"/>
        <v>10</v>
      </c>
      <c r="B39" s="4">
        <f t="shared" si="3"/>
        <v>72.000000000000014</v>
      </c>
      <c r="D39" s="5">
        <f t="shared" si="0"/>
        <v>3.1748460889659311</v>
      </c>
      <c r="E39" s="5">
        <f t="shared" si="1"/>
        <v>12.659410952404457</v>
      </c>
      <c r="F39" s="5">
        <f t="shared" si="1"/>
        <v>7.6437631065292306</v>
      </c>
    </row>
    <row r="40" spans="1:6">
      <c r="A40" s="8">
        <f t="shared" si="2"/>
        <v>11</v>
      </c>
      <c r="B40" s="4">
        <f t="shared" si="3"/>
        <v>79.200000000000017</v>
      </c>
      <c r="D40" s="5">
        <f t="shared" si="0"/>
        <v>3.2469290047805277</v>
      </c>
      <c r="E40" s="5">
        <f t="shared" si="1"/>
        <v>12.570554078837533</v>
      </c>
      <c r="F40" s="5">
        <f t="shared" si="1"/>
        <v>7.7097529166004435</v>
      </c>
    </row>
    <row r="41" spans="1:6">
      <c r="A41" s="8">
        <f t="shared" si="2"/>
        <v>12</v>
      </c>
      <c r="B41" s="4">
        <f t="shared" si="3"/>
        <v>86.40000000000002</v>
      </c>
      <c r="D41" s="5">
        <f t="shared" si="0"/>
        <v>3.3051280843925293</v>
      </c>
      <c r="E41" s="5">
        <f t="shared" si="1"/>
        <v>12.416344309832398</v>
      </c>
      <c r="F41" s="5">
        <f t="shared" si="1"/>
        <v>7.7376986355195116</v>
      </c>
    </row>
    <row r="42" spans="1:6">
      <c r="A42" s="8">
        <f t="shared" si="2"/>
        <v>13</v>
      </c>
      <c r="B42" s="4">
        <f t="shared" si="3"/>
        <v>93.600000000000023</v>
      </c>
      <c r="D42" s="5">
        <f t="shared" si="0"/>
        <v>3.3516040257226902</v>
      </c>
      <c r="E42" s="5">
        <f t="shared" si="1"/>
        <v>12.210236853398596</v>
      </c>
      <c r="F42" s="5">
        <f t="shared" si="1"/>
        <v>7.7341053601015881</v>
      </c>
    </row>
    <row r="43" spans="1:6">
      <c r="A43" s="8">
        <f t="shared" si="2"/>
        <v>14</v>
      </c>
      <c r="B43" s="4">
        <f t="shared" si="3"/>
        <v>100.80000000000003</v>
      </c>
      <c r="D43" s="5">
        <f t="shared" si="0"/>
        <v>3.3881832663816751</v>
      </c>
      <c r="E43" s="5">
        <f t="shared" si="1"/>
        <v>11.963464161872896</v>
      </c>
      <c r="F43" s="5">
        <f t="shared" si="1"/>
        <v>7.7044581971753692</v>
      </c>
    </row>
    <row r="44" spans="1:6">
      <c r="A44" s="8">
        <f t="shared" si="2"/>
        <v>15</v>
      </c>
      <c r="B44" s="4">
        <f t="shared" si="3"/>
        <v>108.00000000000003</v>
      </c>
      <c r="D44" s="5">
        <f t="shared" si="0"/>
        <v>3.4164096841302398</v>
      </c>
      <c r="E44" s="5">
        <f t="shared" si="1"/>
        <v>11.68538571965971</v>
      </c>
      <c r="F44" s="5">
        <f t="shared" si="1"/>
        <v>7.653380334504698</v>
      </c>
    </row>
    <row r="45" spans="1:6">
      <c r="A45" s="8">
        <f t="shared" si="2"/>
        <v>16</v>
      </c>
      <c r="B45" s="4">
        <f t="shared" si="3"/>
        <v>115.20000000000003</v>
      </c>
      <c r="D45" s="5">
        <f t="shared" si="0"/>
        <v>3.4375883008101304</v>
      </c>
      <c r="E45" s="5">
        <f t="shared" si="1"/>
        <v>11.383783475566483</v>
      </c>
      <c r="F45" s="5">
        <f t="shared" si="1"/>
        <v>7.5847666559419658</v>
      </c>
    </row>
    <row r="46" spans="1:6">
      <c r="A46" s="8">
        <f t="shared" si="2"/>
        <v>17</v>
      </c>
      <c r="B46" s="4">
        <f t="shared" si="3"/>
        <v>122.40000000000003</v>
      </c>
      <c r="D46" s="5">
        <f t="shared" si="0"/>
        <v>3.4528222265728892</v>
      </c>
      <c r="E46" s="5">
        <f>F*Ka*(A*EXP(-α*t)/(Ka-α)+B*EXP(-β*t)/(Ka-β)-(A/(Ka-α)+B/(Ka-β))*EXP(-Ka*t))</f>
        <v>11.065111337641561</v>
      </c>
      <c r="F46" s="5">
        <f>F*Ka*(A*EXP(-α*t)/(Ka-α)+B*EXP(-β*t)/(Ka-β)-(A/(Ka-α)+B/(Ka-β))*EXP(-Ka*t))</f>
        <v>7.5018966835522951</v>
      </c>
    </row>
    <row r="47" spans="1:6">
      <c r="A47" s="8">
        <f t="shared" si="2"/>
        <v>18</v>
      </c>
      <c r="B47" s="4">
        <f t="shared" si="3"/>
        <v>129.60000000000002</v>
      </c>
      <c r="D47" s="5">
        <f t="shared" ref="D47:F62" si="4">F*Ka*(A*EXP(-α*t)/(Ka-α)+B*EXP(-β*t)/(Ka-β)-(A/(Ka-α)+B/(Ka-β))*EXP(-Ka*t))</f>
        <v>3.4630438899318867</v>
      </c>
      <c r="E47" s="5">
        <f t="shared" si="4"/>
        <v>10.734705845960017</v>
      </c>
      <c r="F47" s="5">
        <f t="shared" si="4"/>
        <v>7.4075300443627432</v>
      </c>
    </row>
    <row r="48" spans="1:6">
      <c r="A48" s="8">
        <f t="shared" si="2"/>
        <v>19</v>
      </c>
      <c r="B48" s="4">
        <f t="shared" si="3"/>
        <v>136.80000000000001</v>
      </c>
      <c r="D48" s="5">
        <f t="shared" si="4"/>
        <v>3.4690414374510796</v>
      </c>
      <c r="E48" s="5">
        <f t="shared" si="4"/>
        <v>10.396964037819339</v>
      </c>
      <c r="F48" s="5">
        <f t="shared" si="4"/>
        <v>7.3039871648049211</v>
      </c>
    </row>
    <row r="49" spans="1:6">
      <c r="A49" s="8">
        <f t="shared" si="2"/>
        <v>20</v>
      </c>
      <c r="B49" s="4">
        <f t="shared" si="3"/>
        <v>144</v>
      </c>
      <c r="D49" s="5">
        <f t="shared" si="4"/>
        <v>3.4714810501842766</v>
      </c>
      <c r="E49" s="5">
        <f t="shared" si="4"/>
        <v>10.055493589131631</v>
      </c>
      <c r="F49" s="5">
        <f t="shared" si="4"/>
        <v>7.1932174778317961</v>
      </c>
    </row>
    <row r="50" spans="1:6">
      <c r="A50" s="8">
        <f t="shared" si="2"/>
        <v>21</v>
      </c>
      <c r="B50" s="4">
        <f t="shared" si="3"/>
        <v>151.19999999999999</v>
      </c>
      <c r="D50" s="5">
        <f t="shared" si="4"/>
        <v>3.4709258084223804</v>
      </c>
      <c r="E50" s="5">
        <f t="shared" si="4"/>
        <v>9.7132395290892575</v>
      </c>
      <c r="F50" s="5">
        <f t="shared" si="4"/>
        <v>7.0768570742674957</v>
      </c>
    </row>
    <row r="51" spans="1:6">
      <c r="A51" s="8">
        <f t="shared" si="2"/>
        <v>22</v>
      </c>
      <c r="B51" s="4">
        <f t="shared" si="3"/>
        <v>158.39999999999998</v>
      </c>
      <c r="D51" s="5">
        <f t="shared" si="4"/>
        <v>3.4678516386228826</v>
      </c>
      <c r="E51" s="5">
        <f t="shared" si="4"/>
        <v>9.3725911601685645</v>
      </c>
      <c r="F51" s="5">
        <f t="shared" si="4"/>
        <v>6.9562774311910358</v>
      </c>
    </row>
    <row r="52" spans="1:6">
      <c r="A52" s="8">
        <f t="shared" si="2"/>
        <v>23</v>
      </c>
      <c r="B52" s="4">
        <f t="shared" si="3"/>
        <v>165.59999999999997</v>
      </c>
      <c r="D52" s="5">
        <f t="shared" si="4"/>
        <v>3.4626607938213807</v>
      </c>
      <c r="E52" s="5">
        <f t="shared" si="4"/>
        <v>9.0354722533980087</v>
      </c>
      <c r="F52" s="5">
        <f t="shared" si="4"/>
        <v>6.832626597606005</v>
      </c>
    </row>
    <row r="53" spans="1:6">
      <c r="A53" s="8">
        <f t="shared" si="2"/>
        <v>24</v>
      </c>
      <c r="B53" s="4">
        <f t="shared" si="3"/>
        <v>172.79999999999995</v>
      </c>
      <c r="D53" s="5">
        <f t="shared" si="4"/>
        <v>3.4556932490222367</v>
      </c>
      <c r="E53" s="5">
        <f t="shared" si="4"/>
        <v>8.7034171136400982</v>
      </c>
      <c r="F53" s="5">
        <f t="shared" si="4"/>
        <v>6.7068640041612291</v>
      </c>
    </row>
    <row r="54" spans="1:6">
      <c r="A54" s="8">
        <f t="shared" si="2"/>
        <v>25</v>
      </c>
      <c r="B54" s="4">
        <f t="shared" si="3"/>
        <v>179.99999999999994</v>
      </c>
      <c r="D54" s="5">
        <f t="shared" si="4"/>
        <v>3.4472363340591872</v>
      </c>
      <c r="E54" s="5">
        <f t="shared" si="4"/>
        <v>8.3776347079703797</v>
      </c>
      <c r="F54" s="5">
        <f t="shared" si="4"/>
        <v>6.5797898832206432</v>
      </c>
    </row>
    <row r="55" spans="1:6">
      <c r="A55" s="8">
        <f t="shared" si="2"/>
        <v>26</v>
      </c>
      <c r="B55" s="4">
        <f t="shared" si="3"/>
        <v>187.19999999999993</v>
      </c>
      <c r="D55" s="5">
        <f t="shared" si="4"/>
        <v>3.4375328765369875</v>
      </c>
      <c r="E55" s="5">
        <f t="shared" si="4"/>
        <v>8.059062710710478</v>
      </c>
      <c r="F55" s="5">
        <f t="shared" si="4"/>
        <v>6.4520701330266483</v>
      </c>
    </row>
    <row r="56" spans="1:6">
      <c r="A56" s="8">
        <f t="shared" si="2"/>
        <v>27</v>
      </c>
      <c r="B56" s="4">
        <f t="shared" si="3"/>
        <v>194.39999999999992</v>
      </c>
      <c r="D56" s="5">
        <f t="shared" si="4"/>
        <v>3.426788085300315</v>
      </c>
      <c r="E56" s="5">
        <f t="shared" si="4"/>
        <v>7.7484130316742359</v>
      </c>
      <c r="F56" s="5">
        <f t="shared" si="4"/>
        <v>6.3242573307429666</v>
      </c>
    </row>
    <row r="57" spans="1:6">
      <c r="A57" s="8">
        <f t="shared" si="2"/>
        <v>28</v>
      </c>
      <c r="B57" s="4">
        <f t="shared" si="3"/>
        <v>201.59999999999991</v>
      </c>
      <c r="D57" s="5">
        <f t="shared" si="4"/>
        <v>3.4151753692329909</v>
      </c>
      <c r="E57" s="5">
        <f t="shared" si="4"/>
        <v>7.4462101515910746</v>
      </c>
      <c r="F57" s="5">
        <f t="shared" si="4"/>
        <v>6.1968084901508229</v>
      </c>
    </row>
    <row r="58" spans="1:6">
      <c r="A58" s="8">
        <f t="shared" si="2"/>
        <v>29</v>
      </c>
      <c r="B58" s="4">
        <f t="shared" si="3"/>
        <v>208.7999999999999</v>
      </c>
      <c r="D58" s="5">
        <f t="shared" si="4"/>
        <v>3.4028412560602908</v>
      </c>
      <c r="E58" s="5">
        <f t="shared" si="4"/>
        <v>7.1528233836105199</v>
      </c>
      <c r="F58" s="5">
        <f t="shared" si="4"/>
        <v>6.0701000676210546</v>
      </c>
    </row>
    <row r="59" spans="1:6">
      <c r="A59" s="8">
        <f t="shared" si="2"/>
        <v>30</v>
      </c>
      <c r="B59" s="4">
        <f t="shared" si="3"/>
        <v>215.99999999999989</v>
      </c>
      <c r="D59" s="5">
        <f t="shared" si="4"/>
        <v>3.3899095503571779</v>
      </c>
      <c r="E59" s="5">
        <f t="shared" si="4"/>
        <v>6.8684940064603293</v>
      </c>
      <c r="F59" s="5">
        <f t="shared" si="4"/>
        <v>5.9444406420867004</v>
      </c>
    </row>
    <row r="60" spans="1:6">
      <c r="A60" s="8">
        <f t="shared" si="2"/>
        <v>31</v>
      </c>
      <c r="B60" s="4">
        <f t="shared" si="3"/>
        <v>223.19999999999987</v>
      </c>
      <c r="D60" s="5">
        <f t="shared" si="4"/>
        <v>3.3764848484346994</v>
      </c>
      <c r="E60" s="5">
        <f t="shared" si="4"/>
        <v>6.5933580683197723</v>
      </c>
      <c r="F60" s="5">
        <f t="shared" si="4"/>
        <v>5.820081628891109</v>
      </c>
    </row>
    <row r="61" spans="1:6">
      <c r="A61" s="8">
        <f t="shared" si="2"/>
        <v>32</v>
      </c>
      <c r="B61" s="4">
        <f t="shared" si="3"/>
        <v>230.39999999999986</v>
      </c>
      <c r="D61" s="5">
        <f t="shared" si="4"/>
        <v>3.3626555095764123</v>
      </c>
      <c r="E61" s="5">
        <f t="shared" si="4"/>
        <v>6.3274655366306511</v>
      </c>
      <c r="F61" s="5">
        <f t="shared" si="4"/>
        <v>5.697226331722125</v>
      </c>
    </row>
    <row r="62" spans="1:6">
      <c r="A62" s="8">
        <f t="shared" si="2"/>
        <v>33</v>
      </c>
      <c r="B62" s="4">
        <f t="shared" si="3"/>
        <v>237.59999999999985</v>
      </c>
      <c r="D62" s="5">
        <f t="shared" si="4"/>
        <v>3.3484961677113638</v>
      </c>
      <c r="E62" s="5">
        <f t="shared" si="4"/>
        <v>6.0707963643942788</v>
      </c>
      <c r="F62" s="5">
        <f t="shared" si="4"/>
        <v>5.5760375897881316</v>
      </c>
    </row>
    <row r="63" spans="1:6">
      <c r="A63" s="8">
        <f t="shared" ref="A63:A94" si="5">A62+1</f>
        <v>34</v>
      </c>
      <c r="B63" s="4">
        <f t="shared" ref="B63:B94" si="6">$G$8/100+B62</f>
        <v>244.79999999999984</v>
      </c>
      <c r="D63" s="5">
        <f t="shared" ref="D63:F78" si="7">F*Ka*(A*EXP(-α*t)/(Ka-α)+B*EXP(-β*t)/(Ka-β)-(A/(Ka-α)+B/(Ka-β))*EXP(-Ka*t))</f>
        <v>3.3340698546044316</v>
      </c>
      <c r="E63" s="5">
        <f t="shared" si="7"/>
        <v>5.8232739550284105</v>
      </c>
      <c r="F63" s="5">
        <f t="shared" si="7"/>
        <v>5.4566442376149844</v>
      </c>
    </row>
    <row r="64" spans="1:6">
      <c r="A64" s="8">
        <f t="shared" si="5"/>
        <v>35</v>
      </c>
      <c r="B64" s="4">
        <f t="shared" si="6"/>
        <v>251.99999999999983</v>
      </c>
      <c r="D64" s="5">
        <f t="shared" si="7"/>
        <v>3.3194297946507856</v>
      </c>
      <c r="E64" s="5">
        <f t="shared" si="7"/>
        <v>5.5847764330778871</v>
      </c>
      <c r="F64" s="5">
        <f t="shared" si="7"/>
        <v>5.3391465612184223</v>
      </c>
    </row>
    <row r="65" spans="1:6">
      <c r="A65" s="8">
        <f t="shared" si="5"/>
        <v>36</v>
      </c>
      <c r="B65" s="4">
        <f t="shared" si="6"/>
        <v>259.19999999999982</v>
      </c>
      <c r="D65" s="5">
        <f t="shared" si="7"/>
        <v>3.3046209220675484</v>
      </c>
      <c r="E65" s="5">
        <f t="shared" si="7"/>
        <v>5.3551460648678626</v>
      </c>
      <c r="F65" s="5">
        <f t="shared" si="7"/>
        <v>5.223620905982953</v>
      </c>
    </row>
    <row r="66" spans="1:6">
      <c r="A66" s="8">
        <f t="shared" si="5"/>
        <v>37</v>
      </c>
      <c r="B66" s="4">
        <f t="shared" si="6"/>
        <v>266.39999999999981</v>
      </c>
      <c r="D66" s="5">
        <f t="shared" si="7"/>
        <v>3.2896811634195839</v>
      </c>
      <c r="E66" s="5">
        <f t="shared" si="7"/>
        <v>5.1341971197685004</v>
      </c>
      <c r="F66" s="5">
        <f t="shared" si="7"/>
        <v>5.1101235675507866</v>
      </c>
    </row>
    <row r="67" spans="1:6">
      <c r="A67" s="8">
        <f t="shared" si="5"/>
        <v>38</v>
      </c>
      <c r="B67" s="4">
        <f t="shared" si="6"/>
        <v>273.5999999999998</v>
      </c>
      <c r="D67" s="5">
        <f t="shared" si="7"/>
        <v>3.2746425217752613</v>
      </c>
      <c r="E67" s="5">
        <f t="shared" si="7"/>
        <v>4.9217224175908969</v>
      </c>
      <c r="F67" s="5">
        <f t="shared" si="7"/>
        <v>4.9986940767135355</v>
      </c>
    </row>
    <row r="68" spans="1:6">
      <c r="A68" s="8">
        <f t="shared" si="5"/>
        <v>39</v>
      </c>
      <c r="B68" s="4">
        <f t="shared" si="6"/>
        <v>280.79999999999978</v>
      </c>
      <c r="D68" s="5">
        <f t="shared" si="7"/>
        <v>3.2595319931741495</v>
      </c>
      <c r="E68" s="5">
        <f t="shared" si="7"/>
        <v>4.7174987694762214</v>
      </c>
      <c r="F68" s="5">
        <f t="shared" si="7"/>
        <v>4.8893579721299361</v>
      </c>
    </row>
    <row r="69" spans="1:6">
      <c r="A69" s="8">
        <f t="shared" si="5"/>
        <v>40</v>
      </c>
      <c r="B69" s="4">
        <f t="shared" si="6"/>
        <v>287.99999999999977</v>
      </c>
      <c r="D69" s="5">
        <f t="shared" si="7"/>
        <v>3.2443723413430212</v>
      </c>
      <c r="E69" s="5">
        <f t="shared" si="7"/>
        <v>4.5212914873918351</v>
      </c>
      <c r="F69" s="5">
        <f t="shared" si="7"/>
        <v>4.7821291401791157</v>
      </c>
    </row>
    <row r="70" spans="1:6">
      <c r="A70" s="8">
        <f t="shared" si="5"/>
        <v>41</v>
      </c>
      <c r="B70" s="4">
        <f t="shared" si="6"/>
        <v>295.19999999999976</v>
      </c>
      <c r="D70" s="5">
        <f t="shared" si="7"/>
        <v>3.2291827525849457</v>
      </c>
      <c r="E70" s="5">
        <f t="shared" si="7"/>
        <v>4.3328581100953469</v>
      </c>
      <c r="F70" s="5">
        <f t="shared" si="7"/>
        <v>4.6770117889900362</v>
      </c>
    </row>
    <row r="71" spans="1:6">
      <c r="A71" s="8">
        <f t="shared" si="5"/>
        <v>42</v>
      </c>
      <c r="B71" s="4">
        <f t="shared" si="6"/>
        <v>302.39999999999975</v>
      </c>
      <c r="D71" s="5">
        <f t="shared" si="7"/>
        <v>3.2139793893751403</v>
      </c>
      <c r="E71" s="5">
        <f t="shared" si="7"/>
        <v>4.1519514703968836</v>
      </c>
      <c r="F71" s="5">
        <f t="shared" si="7"/>
        <v>4.5740021133165927</v>
      </c>
    </row>
    <row r="72" spans="1:6">
      <c r="A72" s="8">
        <f t="shared" si="5"/>
        <v>43</v>
      </c>
      <c r="B72" s="4">
        <f t="shared" si="6"/>
        <v>309.59999999999974</v>
      </c>
      <c r="D72" s="5">
        <f t="shared" si="7"/>
        <v>3.1987758583306567</v>
      </c>
      <c r="E72" s="5">
        <f t="shared" si="7"/>
        <v>3.978322209088311</v>
      </c>
      <c r="F72" s="5">
        <f t="shared" si="7"/>
        <v>4.4730896981607762</v>
      </c>
    </row>
    <row r="73" spans="1:6">
      <c r="A73" s="8">
        <f t="shared" si="5"/>
        <v>44</v>
      </c>
      <c r="B73" s="4">
        <f t="shared" si="6"/>
        <v>316.79999999999973</v>
      </c>
      <c r="D73" s="5">
        <f t="shared" si="7"/>
        <v>3.1835836057977094</v>
      </c>
      <c r="E73" s="5">
        <f t="shared" si="7"/>
        <v>3.8117208244631176</v>
      </c>
      <c r="F73" s="5">
        <f t="shared" si="7"/>
        <v>4.3742587016353482</v>
      </c>
    </row>
    <row r="74" spans="1:6">
      <c r="A74" s="8">
        <f t="shared" si="5"/>
        <v>45</v>
      </c>
      <c r="B74" s="4">
        <f t="shared" si="6"/>
        <v>323.99999999999972</v>
      </c>
      <c r="D74" s="5">
        <f t="shared" si="7"/>
        <v>3.1684122522520868</v>
      </c>
      <c r="E74" s="5">
        <f t="shared" si="7"/>
        <v>3.651899332455502</v>
      </c>
      <c r="F74" s="5">
        <f t="shared" si="7"/>
        <v>4.2774888512927811</v>
      </c>
    </row>
    <row r="75" spans="1:6">
      <c r="A75" s="8">
        <f t="shared" si="5"/>
        <v>46</v>
      </c>
      <c r="B75" s="4">
        <f t="shared" si="6"/>
        <v>331.1999999999997</v>
      </c>
      <c r="D75" s="5">
        <f t="shared" si="7"/>
        <v>3.1532698749764161</v>
      </c>
      <c r="E75" s="5">
        <f t="shared" si="7"/>
        <v>3.4986126006872187</v>
      </c>
      <c r="F75" s="5">
        <f t="shared" si="7"/>
        <v>4.1827562828515168</v>
      </c>
    </row>
    <row r="76" spans="1:6">
      <c r="A76" s="8">
        <f t="shared" si="5"/>
        <v>47</v>
      </c>
      <c r="B76" s="4">
        <f t="shared" si="6"/>
        <v>338.39999999999969</v>
      </c>
      <c r="D76" s="5">
        <f t="shared" si="7"/>
        <v>3.138163247014357</v>
      </c>
      <c r="E76" s="5">
        <f t="shared" si="7"/>
        <v>3.3516194097922241</v>
      </c>
      <c r="F76" s="5">
        <f t="shared" si="7"/>
        <v>4.0900342457740804</v>
      </c>
    </row>
    <row r="77" spans="1:6">
      <c r="A77" s="8">
        <f t="shared" si="5"/>
        <v>48</v>
      </c>
      <c r="B77" s="4">
        <f t="shared" si="6"/>
        <v>345.59999999999968</v>
      </c>
      <c r="D77" s="5">
        <f t="shared" si="7"/>
        <v>3.1230980391643595</v>
      </c>
      <c r="E77" s="5">
        <f t="shared" si="7"/>
        <v>3.2106832870103004</v>
      </c>
      <c r="F77" s="5">
        <f t="shared" si="7"/>
        <v>3.9992936963674097</v>
      </c>
    </row>
    <row r="78" spans="1:6">
      <c r="A78" s="8">
        <f t="shared" si="5"/>
        <v>49</v>
      </c>
      <c r="B78" s="4">
        <f t="shared" si="6"/>
        <v>352.79999999999967</v>
      </c>
      <c r="D78" s="5">
        <f t="shared" si="7"/>
        <v>3.1080789907297004</v>
      </c>
      <c r="E78" s="5">
        <f t="shared" si="7"/>
        <v>3.07557314996316</v>
      </c>
      <c r="F78" s="5">
        <f t="shared" si="7"/>
        <v>3.9105037958770068</v>
      </c>
    </row>
    <row r="79" spans="1:6">
      <c r="A79" s="8">
        <f t="shared" si="5"/>
        <v>50</v>
      </c>
      <c r="B79" s="4">
        <f t="shared" si="6"/>
        <v>359.99999999999966</v>
      </c>
      <c r="D79" s="5">
        <f t="shared" ref="D79:F94" si="8">F*Ka*(A*EXP(-α*t)/(Ka-α)+B*EXP(-β*t)/(Ka-β)-(A/(Ka-α)+B/(Ka-β))*EXP(-Ka*t))</f>
        <v>3.0931100538572691</v>
      </c>
      <c r="E79" s="5">
        <f t="shared" si="8"/>
        <v>2.946063792548606</v>
      </c>
      <c r="F79" s="5">
        <f t="shared" si="8"/>
        <v>3.8236323283424674</v>
      </c>
    </row>
    <row r="80" spans="1:6">
      <c r="A80" s="8">
        <f t="shared" si="5"/>
        <v>51</v>
      </c>
      <c r="B80" s="4">
        <f t="shared" si="6"/>
        <v>367.19999999999965</v>
      </c>
      <c r="D80" s="5">
        <f t="shared" si="8"/>
        <v>3.0781945155501393</v>
      </c>
      <c r="E80" s="5">
        <f t="shared" si="8"/>
        <v>2.8219362398397814</v>
      </c>
      <c r="F80" s="5">
        <f t="shared" si="8"/>
        <v>3.7386460506962922</v>
      </c>
    </row>
    <row r="81" spans="1:6">
      <c r="A81" s="8">
        <f t="shared" si="5"/>
        <v>52</v>
      </c>
      <c r="B81" s="4">
        <f t="shared" si="6"/>
        <v>374.39999999999964</v>
      </c>
      <c r="D81" s="5">
        <f t="shared" si="8"/>
        <v>3.0633351008071483</v>
      </c>
      <c r="E81" s="5">
        <f t="shared" si="8"/>
        <v>2.7029779946135597</v>
      </c>
      <c r="F81" s="5">
        <f t="shared" si="8"/>
        <v>3.6555109856556207</v>
      </c>
    </row>
    <row r="82" spans="1:6">
      <c r="A82" s="8">
        <f t="shared" si="5"/>
        <v>53</v>
      </c>
      <c r="B82" s="4">
        <f t="shared" si="6"/>
        <v>381.59999999999962</v>
      </c>
      <c r="D82" s="5">
        <f t="shared" si="8"/>
        <v>3.0485340598085751</v>
      </c>
      <c r="E82" s="5">
        <f t="shared" si="8"/>
        <v>2.5889831945328114</v>
      </c>
      <c r="F82" s="5">
        <f t="shared" si="8"/>
        <v>3.5741926663233241</v>
      </c>
    </row>
    <row r="83" spans="1:6">
      <c r="A83" s="8">
        <f t="shared" si="5"/>
        <v>54</v>
      </c>
      <c r="B83" s="4">
        <f t="shared" si="6"/>
        <v>388.79999999999961</v>
      </c>
      <c r="D83" s="5">
        <f t="shared" si="8"/>
        <v>3.0337932416155153</v>
      </c>
      <c r="E83" s="5">
        <f t="shared" si="8"/>
        <v>2.4797526959689882</v>
      </c>
      <c r="F83" s="5">
        <f t="shared" si="8"/>
        <v>3.4946563400342363</v>
      </c>
    </row>
    <row r="84" spans="1:6">
      <c r="A84" s="8">
        <f t="shared" si="5"/>
        <v>55</v>
      </c>
      <c r="B84" s="4">
        <f t="shared" si="6"/>
        <v>395.9999999999996</v>
      </c>
      <c r="D84" s="5">
        <f t="shared" si="8"/>
        <v>3.0191141564688966</v>
      </c>
      <c r="E84" s="5">
        <f t="shared" si="8"/>
        <v>2.375094097887128</v>
      </c>
      <c r="F84" s="5">
        <f t="shared" si="8"/>
        <v>3.4168671378152755</v>
      </c>
    </row>
    <row r="85" spans="1:6">
      <c r="A85" s="8">
        <f t="shared" si="5"/>
        <v>56</v>
      </c>
      <c r="B85" s="4">
        <f t="shared" si="6"/>
        <v>403.19999999999959</v>
      </c>
      <c r="D85" s="5">
        <f t="shared" si="8"/>
        <v>3.0044980284514295</v>
      </c>
      <c r="E85" s="5">
        <f t="shared" si="8"/>
        <v>2.2748217170515379</v>
      </c>
      <c r="F85" s="5">
        <f t="shared" si="8"/>
        <v>3.3407902148416606</v>
      </c>
    </row>
    <row r="86" spans="1:6">
      <c r="A86" s="8">
        <f t="shared" si="5"/>
        <v>57</v>
      </c>
      <c r="B86" s="4">
        <f t="shared" si="6"/>
        <v>410.39999999999958</v>
      </c>
      <c r="D86" s="5">
        <f t="shared" si="8"/>
        <v>2.9899458400030801</v>
      </c>
      <c r="E86" s="5">
        <f t="shared" si="8"/>
        <v>2.1787565239850082</v>
      </c>
      <c r="F86" s="5">
        <f t="shared" si="8"/>
        <v>3.2663908664375767</v>
      </c>
    </row>
    <row r="87" spans="1:6">
      <c r="A87" s="8">
        <f t="shared" si="5"/>
        <v>58</v>
      </c>
      <c r="B87" s="4">
        <f t="shared" si="6"/>
        <v>417.59999999999957</v>
      </c>
      <c r="D87" s="5">
        <f t="shared" si="8"/>
        <v>2.9754583695500756</v>
      </c>
      <c r="E87" s="5">
        <f t="shared" si="8"/>
        <v>2.0867260475748393</v>
      </c>
      <c r="F87" s="5">
        <f t="shared" si="8"/>
        <v>3.1936346234647557</v>
      </c>
    </row>
    <row r="88" spans="1:6">
      <c r="A88" s="8">
        <f t="shared" si="5"/>
        <v>59</v>
      </c>
      <c r="B88" s="4">
        <f t="shared" si="6"/>
        <v>424.79999999999956</v>
      </c>
      <c r="D88" s="5">
        <f t="shared" si="8"/>
        <v>2.9610362233125826</v>
      </c>
      <c r="E88" s="5">
        <f t="shared" si="8"/>
        <v>1.9985642549210136</v>
      </c>
      <c r="F88" s="5">
        <f t="shared" si="8"/>
        <v>3.1224873303465683</v>
      </c>
    </row>
    <row r="89" spans="1:6">
      <c r="A89" s="8">
        <f t="shared" si="5"/>
        <v>60</v>
      </c>
      <c r="B89" s="4">
        <f t="shared" si="6"/>
        <v>431.99999999999955</v>
      </c>
      <c r="D89" s="5">
        <f t="shared" si="8"/>
        <v>2.9466798621914645</v>
      </c>
      <c r="E89" s="5">
        <f t="shared" si="8"/>
        <v>1.9141114119278038</v>
      </c>
      <c r="F89" s="5">
        <f t="shared" si="8"/>
        <v>3.0529152084716515</v>
      </c>
    </row>
    <row r="90" spans="1:6">
      <c r="A90" s="8">
        <f t="shared" si="5"/>
        <v>61</v>
      </c>
      <c r="B90" s="4">
        <f t="shared" si="6"/>
        <v>439.19999999999953</v>
      </c>
      <c r="D90" s="5">
        <f t="shared" si="8"/>
        <v>2.9323896244952259</v>
      </c>
      <c r="E90" s="5">
        <f t="shared" si="8"/>
        <v>1.8332139292185177</v>
      </c>
      <c r="F90" s="5">
        <f t="shared" si="8"/>
        <v>2.984884907295319</v>
      </c>
    </row>
    <row r="91" spans="1:6">
      <c r="A91" s="8">
        <f t="shared" si="5"/>
        <v>62</v>
      </c>
      <c r="B91" s="4">
        <f t="shared" si="6"/>
        <v>446.39999999999952</v>
      </c>
      <c r="D91" s="5">
        <f t="shared" si="8"/>
        <v>2.9181657451505574</v>
      </c>
      <c r="E91" s="5">
        <f t="shared" si="8"/>
        <v>1.7557241971769557</v>
      </c>
      <c r="F91" s="5">
        <f t="shared" si="8"/>
        <v>2.9183635450972285</v>
      </c>
    </row>
    <row r="92" spans="1:6">
      <c r="A92" s="8">
        <f t="shared" si="5"/>
        <v>63</v>
      </c>
      <c r="B92" s="4">
        <f t="shared" si="6"/>
        <v>453.59999999999951</v>
      </c>
      <c r="D92" s="5">
        <f t="shared" si="8"/>
        <v>2.9040083719403795</v>
      </c>
      <c r="E92" s="5">
        <f t="shared" si="8"/>
        <v>1.6815004132659592</v>
      </c>
      <c r="F92" s="5">
        <f t="shared" si="8"/>
        <v>2.8533187410495424</v>
      </c>
    </row>
    <row r="93" spans="1:6">
      <c r="A93" s="8">
        <f t="shared" si="5"/>
        <v>64</v>
      </c>
      <c r="B93" s="4">
        <f t="shared" si="6"/>
        <v>460.7999999999995</v>
      </c>
      <c r="D93" s="5">
        <f t="shared" si="8"/>
        <v>2.8899175792291256</v>
      </c>
      <c r="E93" s="5">
        <f t="shared" si="8"/>
        <v>1.6104064042240325</v>
      </c>
      <c r="F93" s="5">
        <f t="shared" si="8"/>
        <v>2.7897186399928411</v>
      </c>
    </row>
    <row r="94" spans="1:6">
      <c r="A94" s="8">
        <f t="shared" si="5"/>
        <v>65</v>
      </c>
      <c r="B94" s="4">
        <f t="shared" si="6"/>
        <v>467.99999999999949</v>
      </c>
      <c r="D94" s="5">
        <f t="shared" si="8"/>
        <v>2.8758933795639399</v>
      </c>
      <c r="E94" s="5">
        <f t="shared" si="8"/>
        <v>1.5423114452791826</v>
      </c>
      <c r="F94" s="5">
        <f t="shared" si="8"/>
        <v>2.727531931099648</v>
      </c>
    </row>
    <row r="95" spans="1:6">
      <c r="A95" s="8">
        <f t="shared" ref="A95:A129" si="9">A94+1</f>
        <v>66</v>
      </c>
      <c r="B95" s="4">
        <f t="shared" ref="B95:B129" si="10">$G$8/100+B94</f>
        <v>475.19999999999948</v>
      </c>
      <c r="D95" s="5">
        <f t="shared" ref="D95:F110" si="11">F*Ka*(A*EXP(-α*t)/(Ka-α)+B*EXP(-β*t)/(Ka-β)-(A/(Ka-α)+B/(Ka-β))*EXP(-Ka*t))</f>
        <v>2.8619357334803248</v>
      </c>
      <c r="E95" s="5">
        <f t="shared" si="11"/>
        <v>1.4770900781312917</v>
      </c>
      <c r="F95" s="5">
        <f t="shared" si="11"/>
        <v>2.6667278614218617</v>
      </c>
    </row>
    <row r="96" spans="1:6">
      <c r="A96" s="8">
        <f t="shared" si="9"/>
        <v>67</v>
      </c>
      <c r="B96" s="4">
        <f t="shared" si="10"/>
        <v>482.39999999999947</v>
      </c>
      <c r="D96" s="5">
        <f t="shared" si="11"/>
        <v>2.8480445577899545</v>
      </c>
      <c r="E96" s="5">
        <f t="shared" si="11"/>
        <v>1.4146219291288504</v>
      </c>
      <c r="F96" s="5">
        <f t="shared" si="11"/>
        <v>2.6072762451630989</v>
      </c>
    </row>
    <row r="97" spans="1:6">
      <c r="A97" s="8">
        <f t="shared" si="9"/>
        <v>68</v>
      </c>
      <c r="B97" s="4">
        <f t="shared" si="10"/>
        <v>489.59999999999945</v>
      </c>
      <c r="D97" s="5">
        <f t="shared" si="11"/>
        <v>2.8342197325854284</v>
      </c>
      <c r="E97" s="5">
        <f t="shared" si="11"/>
        <v>1.3547915287930814</v>
      </c>
      <c r="F97" s="5">
        <f t="shared" si="11"/>
        <v>2.5491474693857876</v>
      </c>
    </row>
    <row r="98" spans="1:6">
      <c r="A98" s="8">
        <f t="shared" si="9"/>
        <v>69</v>
      </c>
      <c r="B98" s="4">
        <f t="shared" si="10"/>
        <v>496.79999999999944</v>
      </c>
      <c r="D98" s="5">
        <f t="shared" si="11"/>
        <v>2.8204611071604289</v>
      </c>
      <c r="E98" s="5">
        <f t="shared" si="11"/>
        <v>1.297488133614082</v>
      </c>
      <c r="F98" s="5">
        <f t="shared" si="11"/>
        <v>2.4923124967519943</v>
      </c>
    </row>
    <row r="99" spans="1:6">
      <c r="A99" s="8">
        <f t="shared" si="9"/>
        <v>70</v>
      </c>
      <c r="B99" s="4">
        <f t="shared" si="10"/>
        <v>503.99999999999943</v>
      </c>
      <c r="D99" s="5">
        <f t="shared" si="11"/>
        <v>2.8067685050130264</v>
      </c>
      <c r="E99" s="5">
        <f t="shared" si="11"/>
        <v>1.2426055508526461</v>
      </c>
      <c r="F99" s="5">
        <f t="shared" si="11"/>
        <v>2.4367428658032146</v>
      </c>
    </row>
    <row r="100" spans="1:6">
      <c r="A100" s="8">
        <f t="shared" si="9"/>
        <v>71</v>
      </c>
      <c r="B100" s="4">
        <f t="shared" si="10"/>
        <v>511.19999999999942</v>
      </c>
      <c r="D100" s="5">
        <f t="shared" si="11"/>
        <v>2.7931417280739685</v>
      </c>
      <c r="E100" s="5">
        <f t="shared" si="11"/>
        <v>1.1900419669220497</v>
      </c>
      <c r="F100" s="5">
        <f t="shared" si="11"/>
        <v>2.3824106892052366</v>
      </c>
    </row>
    <row r="101" spans="1:6">
      <c r="A101" s="8">
        <f t="shared" si="9"/>
        <v>72</v>
      </c>
      <c r="B101" s="4">
        <f t="shared" si="10"/>
        <v>518.39999999999941</v>
      </c>
      <c r="D101" s="5">
        <f t="shared" si="11"/>
        <v>2.779580560279816</v>
      </c>
      <c r="E101" s="5">
        <f t="shared" si="11"/>
        <v>1.139699779791268</v>
      </c>
      <c r="F101" s="5">
        <f t="shared" si="11"/>
        <v>2.3292886503172046</v>
      </c>
    </row>
    <row r="102" spans="1:6">
      <c r="A102" s="8">
        <f t="shared" si="9"/>
        <v>73</v>
      </c>
      <c r="B102" s="4">
        <f t="shared" si="10"/>
        <v>525.59999999999945</v>
      </c>
      <c r="D102" s="5">
        <f t="shared" si="11"/>
        <v>2.7660847705922609</v>
      </c>
      <c r="E102" s="5">
        <f t="shared" si="11"/>
        <v>1.0914854357407093</v>
      </c>
      <c r="F102" s="5">
        <f t="shared" si="11"/>
        <v>2.277349998387542</v>
      </c>
    </row>
    <row r="103" spans="1:6">
      <c r="A103" s="8">
        <f t="shared" si="9"/>
        <v>74</v>
      </c>
      <c r="B103" s="4">
        <f t="shared" si="10"/>
        <v>532.7999999999995</v>
      </c>
      <c r="D103" s="5">
        <f t="shared" si="11"/>
        <v>2.7526541155493169</v>
      </c>
      <c r="E103" s="5">
        <f t="shared" si="11"/>
        <v>1.0453092707100162</v>
      </c>
      <c r="F103" s="5">
        <f t="shared" si="11"/>
        <v>2.2265685426315378</v>
      </c>
    </row>
    <row r="104" spans="1:6">
      <c r="A104" s="8">
        <f t="shared" si="9"/>
        <v>75</v>
      </c>
      <c r="B104" s="4">
        <f t="shared" si="10"/>
        <v>539.99999999999955</v>
      </c>
      <c r="D104" s="5">
        <f t="shared" si="11"/>
        <v>2.7392883414207567</v>
      </c>
      <c r="E104" s="5">
        <f t="shared" si="11"/>
        <v>1.0010853564017859</v>
      </c>
      <c r="F104" s="5">
        <f t="shared" si="11"/>
        <v>2.1769186454051046</v>
      </c>
    </row>
    <row r="105" spans="1:6">
      <c r="A105" s="8">
        <f t="shared" si="9"/>
        <v>76</v>
      </c>
      <c r="B105" s="4">
        <f t="shared" si="10"/>
        <v>547.19999999999959</v>
      </c>
      <c r="D105" s="5">
        <f t="shared" si="11"/>
        <v>2.7259871860290392</v>
      </c>
      <c r="E105" s="5">
        <f t="shared" si="11"/>
        <v>0.95873135124275843</v>
      </c>
      <c r="F105" s="5">
        <f t="shared" si="11"/>
        <v>2.1283752146550881</v>
      </c>
    </row>
    <row r="106" spans="1:6">
      <c r="A106" s="8">
        <f t="shared" si="9"/>
        <v>77</v>
      </c>
      <c r="B106" s="4">
        <f t="shared" si="10"/>
        <v>554.39999999999964</v>
      </c>
      <c r="D106" s="5">
        <f t="shared" si="11"/>
        <v>2.7127503802874662</v>
      </c>
      <c r="E106" s="5">
        <f t="shared" si="11"/>
        <v>0.91816835625286997</v>
      </c>
      <c r="F106" s="5">
        <f t="shared" si="11"/>
        <v>2.0809136957976815</v>
      </c>
    </row>
    <row r="107" spans="1:6">
      <c r="A107" s="8">
        <f t="shared" si="9"/>
        <v>78</v>
      </c>
      <c r="B107" s="4">
        <f t="shared" si="10"/>
        <v>561.59999999999968</v>
      </c>
      <c r="D107" s="5">
        <f t="shared" si="11"/>
        <v>2.6995776494993007</v>
      </c>
      <c r="E107" s="5">
        <f t="shared" si="11"/>
        <v>0.87932077583085777</v>
      </c>
      <c r="F107" s="5">
        <f t="shared" si="11"/>
        <v>2.0345100631522293</v>
      </c>
    </row>
    <row r="108" spans="1:6">
      <c r="A108" s="8">
        <f t="shared" si="9"/>
        <v>79</v>
      </c>
      <c r="B108" s="4">
        <f t="shared" si="10"/>
        <v>568.79999999999973</v>
      </c>
      <c r="D108" s="5">
        <f t="shared" si="11"/>
        <v>2.6864687144548367</v>
      </c>
      <c r="E108" s="5">
        <f t="shared" si="11"/>
        <v>0.84211618343126249</v>
      </c>
      <c r="F108" s="5">
        <f t="shared" si="11"/>
        <v>1.9891408110370874</v>
      </c>
    </row>
    <row r="109" spans="1:6">
      <c r="A109" s="8">
        <f t="shared" si="9"/>
        <v>80</v>
      </c>
      <c r="B109" s="4">
        <f t="shared" si="10"/>
        <v>575.99999999999977</v>
      </c>
      <c r="D109" s="5">
        <f t="shared" si="11"/>
        <v>2.6734232923576657</v>
      </c>
      <c r="E109" s="5">
        <f t="shared" si="11"/>
        <v>0.80648519208045988</v>
      </c>
      <c r="F109" s="5">
        <f t="shared" si="11"/>
        <v>1.9447829446169063</v>
      </c>
    </row>
    <row r="110" spans="1:6">
      <c r="A110" s="8">
        <f t="shared" si="9"/>
        <v>81</v>
      </c>
      <c r="B110" s="4">
        <f t="shared" si="10"/>
        <v>583.19999999999982</v>
      </c>
      <c r="D110" s="5">
        <f t="shared" si="11"/>
        <v>2.6604410976065731</v>
      </c>
      <c r="E110" s="5">
        <f t="shared" si="11"/>
        <v>0.77236132965764748</v>
      </c>
      <c r="F110" s="5">
        <f t="shared" si="11"/>
        <v>1.9014139705760471</v>
      </c>
    </row>
    <row r="111" spans="1:6">
      <c r="A111" s="8">
        <f t="shared" si="9"/>
        <v>82</v>
      </c>
      <c r="B111" s="4">
        <f t="shared" si="10"/>
        <v>590.39999999999986</v>
      </c>
      <c r="D111" s="5">
        <f t="shared" ref="D111:F126" si="12">F*Ka*(A*EXP(-α*t)/(Ka-α)+B*EXP(-β*t)/(Ka-β)-(A/(Ka-α)+B/(Ka-β))*EXP(-Ka*t))</f>
        <v>2.6475218424553937</v>
      </c>
      <c r="E111" s="5">
        <f t="shared" si="12"/>
        <v>0.73968091884963183</v>
      </c>
      <c r="F111" s="5">
        <f t="shared" si="12"/>
        <v>1.8590118876804615</v>
      </c>
    </row>
    <row r="112" spans="1:6">
      <c r="A112" s="8">
        <f t="shared" si="9"/>
        <v>83</v>
      </c>
      <c r="B112" s="4">
        <f t="shared" si="10"/>
        <v>597.59999999999991</v>
      </c>
      <c r="D112" s="5">
        <f t="shared" si="12"/>
        <v>2.6346652375697079</v>
      </c>
      <c r="E112" s="5">
        <f t="shared" si="12"/>
        <v>0.70838296167503545</v>
      </c>
      <c r="F112" s="5">
        <f t="shared" si="12"/>
        <v>1.8175551772799412</v>
      </c>
    </row>
    <row r="113" spans="1:6">
      <c r="A113" s="8">
        <f t="shared" si="9"/>
        <v>84</v>
      </c>
      <c r="B113" s="4">
        <f t="shared" si="10"/>
        <v>604.79999999999995</v>
      </c>
      <c r="D113" s="5">
        <f t="shared" si="12"/>
        <v>2.6218709924963468</v>
      </c>
      <c r="E113" s="5">
        <f t="shared" si="12"/>
        <v>0.67840902846351225</v>
      </c>
      <c r="F113" s="5">
        <f t="shared" si="12"/>
        <v>1.7770227937938621</v>
      </c>
    </row>
    <row r="114" spans="1:6">
      <c r="A114" s="8">
        <f t="shared" si="9"/>
        <v>85</v>
      </c>
      <c r="B114" s="4">
        <f t="shared" si="10"/>
        <v>612</v>
      </c>
      <c r="D114" s="5">
        <f t="shared" si="12"/>
        <v>2.6091388160591822</v>
      </c>
      <c r="E114" s="5">
        <f t="shared" si="12"/>
        <v>0.64970315116818877</v>
      </c>
      <c r="F114" s="5">
        <f t="shared" si="12"/>
        <v>1.7373941552160852</v>
      </c>
    </row>
    <row r="115" spans="1:6">
      <c r="A115" s="8">
        <f t="shared" si="9"/>
        <v>86</v>
      </c>
      <c r="B115" s="4">
        <f t="shared" si="10"/>
        <v>619.20000000000005</v>
      </c>
      <c r="D115" s="5">
        <f t="shared" si="12"/>
        <v>2.5964684166926277</v>
      </c>
      <c r="E115" s="5">
        <f t="shared" si="12"/>
        <v>0.6222117208843797</v>
      </c>
      <c r="F115" s="5">
        <f t="shared" si="12"/>
        <v>1.6986491336684559</v>
      </c>
    </row>
    <row r="116" spans="1:6">
      <c r="A116" s="8">
        <f t="shared" si="9"/>
        <v>87</v>
      </c>
      <c r="B116" s="4">
        <f t="shared" si="10"/>
        <v>626.40000000000009</v>
      </c>
      <c r="D116" s="5">
        <f t="shared" si="12"/>
        <v>2.5838595027224742</v>
      </c>
      <c r="E116" s="5">
        <f t="shared" si="12"/>
        <v>0.59588338944427977</v>
      </c>
      <c r="F116" s="5">
        <f t="shared" si="12"/>
        <v>1.6607680460270433</v>
      </c>
    </row>
    <row r="117" spans="1:6">
      <c r="A117" s="8">
        <f t="shared" si="9"/>
        <v>88</v>
      </c>
      <c r="B117" s="4">
        <f t="shared" si="10"/>
        <v>633.60000000000014</v>
      </c>
      <c r="D117" s="5">
        <f t="shared" si="12"/>
        <v>2.5713117826022223</v>
      </c>
      <c r="E117" s="5">
        <f t="shared" si="12"/>
        <v>0.57066897495545787</v>
      </c>
      <c r="F117" s="5">
        <f t="shared" si="12"/>
        <v>1.6237316446408376</v>
      </c>
    </row>
    <row r="118" spans="1:6">
      <c r="A118" s="8">
        <f t="shared" si="9"/>
        <v>89</v>
      </c>
      <c r="B118" s="4">
        <f t="shared" si="10"/>
        <v>640.80000000000018</v>
      </c>
      <c r="D118" s="5">
        <f t="shared" si="12"/>
        <v>2.5588249651117856</v>
      </c>
      <c r="E118" s="5">
        <f t="shared" si="12"/>
        <v>0.54652137115035115</v>
      </c>
      <c r="F118" s="5">
        <f t="shared" si="12"/>
        <v>1.5875211081588729</v>
      </c>
    </row>
    <row r="119" spans="1:6">
      <c r="A119" s="8">
        <f t="shared" si="9"/>
        <v>90</v>
      </c>
      <c r="B119" s="4">
        <f t="shared" si="10"/>
        <v>648.00000000000023</v>
      </c>
      <c r="D119" s="5">
        <f t="shared" si="12"/>
        <v>2.5463987595244126</v>
      </c>
      <c r="E119" s="5">
        <f t="shared" si="12"/>
        <v>0.52339546041429674</v>
      </c>
      <c r="F119" s="5">
        <f t="shared" si="12"/>
        <v>1.552118032478601</v>
      </c>
    </row>
    <row r="120" spans="1:6">
      <c r="A120" s="8">
        <f t="shared" si="9"/>
        <v>91</v>
      </c>
      <c r="B120" s="4">
        <f t="shared" si="10"/>
        <v>655.20000000000027</v>
      </c>
      <c r="D120" s="5">
        <f t="shared" si="12"/>
        <v>2.5340328757467256</v>
      </c>
      <c r="E120" s="5">
        <f t="shared" si="12"/>
        <v>0.50124803036079091</v>
      </c>
      <c r="F120" s="5">
        <f t="shared" si="12"/>
        <v>1.5175044218256994</v>
      </c>
    </row>
    <row r="121" spans="1:6">
      <c r="A121" s="8">
        <f t="shared" si="9"/>
        <v>92</v>
      </c>
      <c r="B121" s="4">
        <f t="shared" si="10"/>
        <v>662.40000000000032</v>
      </c>
      <c r="D121" s="5">
        <f t="shared" si="12"/>
        <v>2.5217270244360517</v>
      </c>
      <c r="E121" s="5">
        <f t="shared" si="12"/>
        <v>0.48003769382445838</v>
      </c>
      <c r="F121" s="5">
        <f t="shared" si="12"/>
        <v>1.4836626799732753</v>
      </c>
    </row>
    <row r="122" spans="1:6">
      <c r="A122" s="8">
        <f t="shared" si="9"/>
        <v>93</v>
      </c>
      <c r="B122" s="4">
        <f t="shared" si="10"/>
        <v>669.60000000000036</v>
      </c>
      <c r="D122" s="5">
        <f t="shared" si="12"/>
        <v>2.5094809170985601</v>
      </c>
      <c r="E122" s="5">
        <f t="shared" si="12"/>
        <v>0.45972481214450406</v>
      </c>
      <c r="F122" s="5">
        <f t="shared" si="12"/>
        <v>1.4505756016065678</v>
      </c>
    </row>
    <row r="123" spans="1:6">
      <c r="A123" s="8">
        <f t="shared" si="9"/>
        <v>94</v>
      </c>
      <c r="B123" s="4">
        <f t="shared" si="10"/>
        <v>676.80000000000041</v>
      </c>
      <c r="D123" s="5">
        <f t="shared" si="12"/>
        <v>2.4972942661711826</v>
      </c>
      <c r="E123" s="5">
        <f t="shared" si="12"/>
        <v>0.44027142161412219</v>
      </c>
      <c r="F123" s="5">
        <f t="shared" si="12"/>
        <v>1.4182263638376782</v>
      </c>
    </row>
    <row r="124" spans="1:6">
      <c r="A124" s="8">
        <f t="shared" si="9"/>
        <v>95</v>
      </c>
      <c r="B124" s="4">
        <f t="shared" si="10"/>
        <v>684.00000000000045</v>
      </c>
      <c r="D124" s="5">
        <f t="shared" si="12"/>
        <v>2.4851667850898247</v>
      </c>
      <c r="E124" s="5">
        <f t="shared" si="12"/>
        <v>0.42164116297432086</v>
      </c>
      <c r="F124" s="5">
        <f t="shared" si="12"/>
        <v>1.3865985178735751</v>
      </c>
    </row>
    <row r="125" spans="1:6">
      <c r="A125" s="8">
        <f t="shared" si="9"/>
        <v>96</v>
      </c>
      <c r="B125" s="4">
        <f t="shared" si="10"/>
        <v>691.2000000000005</v>
      </c>
      <c r="D125" s="5">
        <f t="shared" si="12"/>
        <v>2.473098188345999</v>
      </c>
      <c r="E125" s="5">
        <f t="shared" si="12"/>
        <v>0.4037992138338507</v>
      </c>
      <c r="F125" s="5">
        <f t="shared" si="12"/>
        <v>1.3556759808395089</v>
      </c>
    </row>
    <row r="126" spans="1:6">
      <c r="A126" s="8">
        <f t="shared" si="9"/>
        <v>97</v>
      </c>
      <c r="B126" s="4">
        <f t="shared" si="10"/>
        <v>698.40000000000055</v>
      </c>
      <c r="D126" s="5">
        <f t="shared" si="12"/>
        <v>2.46108819153367</v>
      </c>
      <c r="E126" s="5">
        <f t="shared" si="12"/>
        <v>0.3867122239002953</v>
      </c>
      <c r="F126" s="5">
        <f t="shared" si="12"/>
        <v>1.3254430277590803</v>
      </c>
    </row>
    <row r="127" spans="1:6">
      <c r="A127" s="8">
        <f t="shared" si="9"/>
        <v>98</v>
      </c>
      <c r="B127" s="4">
        <f t="shared" si="10"/>
        <v>705.60000000000059</v>
      </c>
      <c r="D127" s="5">
        <f t="shared" ref="D127:F129" si="13">F*Ka*(A*EXP(-α*t)/(Ka-α)+B*EXP(-β*t)/(Ka-β)-(A/(Ka-α)+B/(Ka-β))*EXP(-Ka*t))</f>
        <v>2.4491365113878363</v>
      </c>
      <c r="E127" s="5">
        <f t="shared" si="13"/>
        <v>0.37034825291088475</v>
      </c>
      <c r="F127" s="5">
        <f t="shared" si="13"/>
        <v>1.2958842836914299</v>
      </c>
    </row>
    <row r="128" spans="1:6">
      <c r="A128" s="8">
        <f t="shared" si="9"/>
        <v>99</v>
      </c>
      <c r="B128" s="4">
        <f t="shared" si="10"/>
        <v>712.80000000000064</v>
      </c>
      <c r="D128" s="5">
        <f t="shared" si="13"/>
        <v>2.4372428658161303</v>
      </c>
      <c r="E128" s="5">
        <f t="shared" si="13"/>
        <v>0.35467671115513216</v>
      </c>
      <c r="F128" s="5">
        <f t="shared" si="13"/>
        <v>1.2669847160254222</v>
      </c>
    </row>
    <row r="129" spans="1:6">
      <c r="A129" s="8">
        <f t="shared" si="9"/>
        <v>100</v>
      </c>
      <c r="B129" s="4">
        <f t="shared" si="10"/>
        <v>720.00000000000068</v>
      </c>
      <c r="D129" s="5">
        <f t="shared" si="13"/>
        <v>2.4254069739245159</v>
      </c>
      <c r="E129" s="5">
        <f t="shared" si="13"/>
        <v>0.33966830248499214</v>
      </c>
      <c r="F129" s="5">
        <f t="shared" si="13"/>
        <v>1.2387296269301535</v>
      </c>
    </row>
  </sheetData>
  <phoneticPr fontId="7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2" shapeId="3073" r:id="rId4">
          <objectPr defaultSize="0" autoPict="0" r:id="rId5">
            <anchor moveWithCells="1">
              <from>
                <xdr:col>0</xdr:col>
                <xdr:colOff>238125</xdr:colOff>
                <xdr:row>1</xdr:row>
                <xdr:rowOff>47625</xdr:rowOff>
              </from>
              <to>
                <xdr:col>9</xdr:col>
                <xdr:colOff>95250</xdr:colOff>
                <xdr:row>4</xdr:row>
                <xdr:rowOff>161925</xdr:rowOff>
              </to>
            </anchor>
          </objectPr>
        </oleObject>
      </mc:Choice>
      <mc:Fallback>
        <oleObject progId="Equation.2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workbookViewId="0">
      <selection activeCell="O3" sqref="O3"/>
    </sheetView>
  </sheetViews>
  <sheetFormatPr defaultRowHeight="13.5"/>
  <cols>
    <col min="1" max="1" width="5.375" style="22" customWidth="1"/>
    <col min="2" max="2" width="8.625" style="22" customWidth="1"/>
    <col min="3" max="3" width="9" style="22"/>
    <col min="4" max="4" width="8.25" style="22" customWidth="1"/>
    <col min="5" max="6" width="7.75" style="22" customWidth="1"/>
    <col min="7" max="7" width="9.25" style="22" customWidth="1"/>
    <col min="8" max="8" width="7.25" style="22" customWidth="1"/>
    <col min="9" max="9" width="9" style="22"/>
    <col min="10" max="10" width="8.375" style="22" customWidth="1"/>
    <col min="11" max="11" width="6" style="22" customWidth="1"/>
    <col min="12" max="12" width="6.875" style="22" customWidth="1"/>
    <col min="13" max="16384" width="9" style="22"/>
  </cols>
  <sheetData>
    <row r="1" spans="1:12" ht="19.5" thickBot="1">
      <c r="A1" s="21" t="s">
        <v>69</v>
      </c>
    </row>
    <row r="2" spans="1:12" ht="13.5" customHeight="1" thickBot="1">
      <c r="A2" s="21"/>
      <c r="B2" s="16" t="s">
        <v>47</v>
      </c>
      <c r="C2" s="16"/>
      <c r="D2" s="16">
        <f>COUNT(B9:B28)</f>
        <v>14</v>
      </c>
      <c r="F2" s="16" t="s">
        <v>48</v>
      </c>
      <c r="G2" s="16"/>
      <c r="H2" s="20">
        <v>7</v>
      </c>
    </row>
    <row r="3" spans="1:12" ht="13.5" customHeight="1">
      <c r="A3" s="22" t="s">
        <v>54</v>
      </c>
      <c r="H3" s="22" t="s">
        <v>55</v>
      </c>
    </row>
    <row r="4" spans="1:12" ht="13.5" customHeight="1">
      <c r="A4" s="22" t="s">
        <v>56</v>
      </c>
      <c r="B4" s="22" t="s">
        <v>57</v>
      </c>
      <c r="C4" s="22">
        <f>SLOPE(F9:F28,B9:B28)</f>
        <v>-6.1420833840556376E-2</v>
      </c>
      <c r="D4" s="25" t="s">
        <v>58</v>
      </c>
      <c r="E4" s="27">
        <f>(-2.303)*C4</f>
        <v>0.14145218033480134</v>
      </c>
      <c r="H4" s="22" t="s">
        <v>56</v>
      </c>
      <c r="I4" s="22" t="s">
        <v>57</v>
      </c>
      <c r="J4" s="22">
        <f>SLOPE(J9:J28,B9:B28)</f>
        <v>-1.4188240330336717</v>
      </c>
      <c r="K4" s="25" t="s">
        <v>59</v>
      </c>
      <c r="L4" s="27">
        <f>(-2.303)*J4</f>
        <v>3.2675517480765457</v>
      </c>
    </row>
    <row r="5" spans="1:12" ht="13.5" customHeight="1">
      <c r="A5" s="22" t="s">
        <v>60</v>
      </c>
      <c r="B5" s="22" t="s">
        <v>61</v>
      </c>
      <c r="C5" s="22">
        <f>INTERCEPT(F9:F28,B9:B28)</f>
        <v>1.2464284563767913</v>
      </c>
      <c r="D5" s="25" t="s">
        <v>62</v>
      </c>
      <c r="E5" s="27">
        <f>10^C5</f>
        <v>17.637151944265806</v>
      </c>
      <c r="H5" s="22" t="s">
        <v>60</v>
      </c>
      <c r="I5" s="22" t="s">
        <v>61</v>
      </c>
      <c r="J5" s="22">
        <f>INTERCEPT(J9:J28,B9:B28)</f>
        <v>1.160009859231069</v>
      </c>
      <c r="K5" s="25" t="s">
        <v>63</v>
      </c>
      <c r="L5" s="27">
        <f>10^J5</f>
        <v>14.454725850851641</v>
      </c>
    </row>
    <row r="6" spans="1:12" ht="13.5" customHeight="1">
      <c r="B6" s="22" t="s">
        <v>64</v>
      </c>
      <c r="C6" s="22">
        <f>CORREL(F9:F28,B9:B28)</f>
        <v>-0.98965883639688712</v>
      </c>
      <c r="I6" s="22" t="s">
        <v>64</v>
      </c>
      <c r="J6" s="22">
        <f>CORREL(J9:J28,B9:B28)</f>
        <v>-0.97132460555410405</v>
      </c>
    </row>
    <row r="7" spans="1:12" ht="8.1" customHeight="1">
      <c r="A7" s="21"/>
    </row>
    <row r="8" spans="1:12">
      <c r="A8" s="26" t="s">
        <v>65</v>
      </c>
      <c r="B8" s="22" t="s">
        <v>31</v>
      </c>
      <c r="C8" s="22" t="s">
        <v>5</v>
      </c>
      <c r="D8" s="22" t="s">
        <v>49</v>
      </c>
      <c r="E8" s="22" t="s">
        <v>50</v>
      </c>
      <c r="F8" s="22" t="s">
        <v>50</v>
      </c>
      <c r="G8" s="22" t="s">
        <v>51</v>
      </c>
      <c r="H8" s="22" t="s">
        <v>52</v>
      </c>
      <c r="I8" s="22" t="s">
        <v>53</v>
      </c>
      <c r="J8" s="26" t="s">
        <v>66</v>
      </c>
    </row>
    <row r="9" spans="1:12">
      <c r="A9" s="22">
        <v>1</v>
      </c>
      <c r="B9" s="22">
        <v>0</v>
      </c>
      <c r="C9" s="22">
        <v>33.770491803278695</v>
      </c>
      <c r="D9" s="23">
        <f t="shared" ref="D9:D20" si="0">LOG(C9)</f>
        <v>1.5285373853583863</v>
      </c>
      <c r="E9" s="17" t="e">
        <f t="shared" ref="E9:E20" si="1">IF((A9+$H$2)&gt;$D$2,D9,NA())</f>
        <v>#N/A</v>
      </c>
      <c r="F9" s="19" t="str">
        <f t="shared" ref="F9:F20" si="2">IF((A9+$H$2)&gt;$D$2,D9,"")</f>
        <v/>
      </c>
      <c r="G9" s="16">
        <f t="shared" ref="G9:G20" si="3">$C$4*B9+$C$5</f>
        <v>1.2464284563767913</v>
      </c>
      <c r="H9" s="22">
        <f t="shared" ref="H9:H20" si="4">10^G9</f>
        <v>17.637151944265806</v>
      </c>
      <c r="I9" s="18">
        <f>IF((C9-H9)&lt;0,NA(),IF(($H$2+A9)&lt;($D$2+1),LOG(C9-H9),NA()))</f>
        <v>1.207724282590001</v>
      </c>
      <c r="J9" s="16">
        <f>IF((C9-H9)&lt;0,"",IF(($H$2+A9)&lt;($D$2+1),LOG(C9-H9),""))</f>
        <v>1.207724282590001</v>
      </c>
    </row>
    <row r="10" spans="1:12">
      <c r="A10" s="22">
        <v>2</v>
      </c>
      <c r="B10" s="22">
        <v>0.13114754098360656</v>
      </c>
      <c r="C10" s="22">
        <v>28.852459016393446</v>
      </c>
      <c r="D10" s="23">
        <f t="shared" si="0"/>
        <v>1.4601828328033828</v>
      </c>
      <c r="E10" s="17" t="e">
        <f t="shared" si="1"/>
        <v>#N/A</v>
      </c>
      <c r="F10" s="19" t="str">
        <f t="shared" si="2"/>
        <v/>
      </c>
      <c r="G10" s="22">
        <f t="shared" si="3"/>
        <v>1.2383732650534396</v>
      </c>
      <c r="H10" s="22">
        <f t="shared" si="4"/>
        <v>17.313037314359139</v>
      </c>
      <c r="I10" s="18">
        <f t="shared" ref="I10:I20" si="5">IF((C10-H10)&lt;0,NA(),IF(($H$2+A10)&lt;($D$2+1),LOG(C10-H10),NA()))</f>
        <v>1.0621840447028563</v>
      </c>
      <c r="J10" s="16">
        <f t="shared" ref="J10:J20" si="6">IF((C10-H10)&lt;0,"",IF(($H$2+A10)&lt;($D$2+1),LOG(C10-H10),""))</f>
        <v>1.0621840447028563</v>
      </c>
    </row>
    <row r="11" spans="1:12">
      <c r="A11" s="22">
        <v>3</v>
      </c>
      <c r="B11" s="22">
        <v>0.19672131147540983</v>
      </c>
      <c r="C11" s="22">
        <v>24.459016393442624</v>
      </c>
      <c r="D11" s="23">
        <f t="shared" si="0"/>
        <v>1.388438988125883</v>
      </c>
      <c r="E11" s="17" t="e">
        <f t="shared" si="1"/>
        <v>#N/A</v>
      </c>
      <c r="F11" s="19" t="str">
        <f t="shared" si="2"/>
        <v/>
      </c>
      <c r="G11" s="22">
        <f t="shared" si="3"/>
        <v>1.2343456693917638</v>
      </c>
      <c r="H11" s="22">
        <f t="shared" si="4"/>
        <v>17.153220460615863</v>
      </c>
      <c r="I11" s="18">
        <f t="shared" si="5"/>
        <v>0.8636675372319047</v>
      </c>
      <c r="J11" s="16">
        <f t="shared" si="6"/>
        <v>0.8636675372319047</v>
      </c>
    </row>
    <row r="12" spans="1:12">
      <c r="A12" s="22">
        <v>4</v>
      </c>
      <c r="B12" s="22">
        <v>0.26229508196721313</v>
      </c>
      <c r="C12" s="22">
        <v>22.885245901639347</v>
      </c>
      <c r="D12" s="23">
        <f t="shared" si="0"/>
        <v>1.3595555832763753</v>
      </c>
      <c r="E12" s="17" t="e">
        <f t="shared" si="1"/>
        <v>#N/A</v>
      </c>
      <c r="F12" s="19" t="str">
        <f t="shared" si="2"/>
        <v/>
      </c>
      <c r="G12" s="22">
        <f t="shared" si="3"/>
        <v>1.2303180737300881</v>
      </c>
      <c r="H12" s="22">
        <f t="shared" si="4"/>
        <v>16.994878878153802</v>
      </c>
      <c r="I12" s="18">
        <f t="shared" si="5"/>
        <v>0.77014235612979753</v>
      </c>
      <c r="J12" s="16">
        <f t="shared" si="6"/>
        <v>0.77014235612979753</v>
      </c>
    </row>
    <row r="13" spans="1:12">
      <c r="A13" s="22">
        <v>5</v>
      </c>
      <c r="B13" s="22">
        <v>0.39344262295081966</v>
      </c>
      <c r="C13" s="22">
        <v>21.11475409836066</v>
      </c>
      <c r="D13" s="23">
        <f t="shared" si="0"/>
        <v>1.3245860280130264</v>
      </c>
      <c r="E13" s="17" t="e">
        <f t="shared" si="1"/>
        <v>#N/A</v>
      </c>
      <c r="F13" s="19" t="str">
        <f t="shared" si="2"/>
        <v/>
      </c>
      <c r="G13" s="22">
        <f t="shared" si="3"/>
        <v>1.2222628824067363</v>
      </c>
      <c r="H13" s="22">
        <f t="shared" si="4"/>
        <v>16.68256717979639</v>
      </c>
      <c r="I13" s="18">
        <f t="shared" si="5"/>
        <v>0.64661806760242446</v>
      </c>
      <c r="J13" s="16">
        <f t="shared" si="6"/>
        <v>0.64661806760242446</v>
      </c>
    </row>
    <row r="14" spans="1:12">
      <c r="A14" s="22">
        <v>6</v>
      </c>
      <c r="B14" s="22">
        <v>0.52459016393442626</v>
      </c>
      <c r="C14" s="22">
        <v>17.836065573770494</v>
      </c>
      <c r="D14" s="23">
        <f t="shared" si="0"/>
        <v>1.251299060351394</v>
      </c>
      <c r="E14" s="17" t="e">
        <f t="shared" si="1"/>
        <v>#N/A</v>
      </c>
      <c r="F14" s="19" t="str">
        <f t="shared" si="2"/>
        <v/>
      </c>
      <c r="G14" s="22">
        <f t="shared" si="3"/>
        <v>1.2142076910833848</v>
      </c>
      <c r="H14" s="22">
        <f t="shared" si="4"/>
        <v>16.375994774883214</v>
      </c>
      <c r="I14" s="18">
        <f t="shared" si="5"/>
        <v>0.16437391525058995</v>
      </c>
      <c r="J14" s="16">
        <f t="shared" si="6"/>
        <v>0.16437391525058995</v>
      </c>
    </row>
    <row r="15" spans="1:12">
      <c r="A15" s="22">
        <v>7</v>
      </c>
      <c r="B15" s="22">
        <v>1.0491803278688525</v>
      </c>
      <c r="C15" s="22">
        <v>15.803278688524591</v>
      </c>
      <c r="D15" s="23">
        <f t="shared" si="0"/>
        <v>1.1987471988920637</v>
      </c>
      <c r="E15" s="17" t="e">
        <f t="shared" si="1"/>
        <v>#N/A</v>
      </c>
      <c r="F15" s="19" t="str">
        <f t="shared" si="2"/>
        <v/>
      </c>
      <c r="G15" s="22">
        <f t="shared" si="3"/>
        <v>1.181986925789978</v>
      </c>
      <c r="H15" s="22">
        <f t="shared" si="4"/>
        <v>15.205017551271402</v>
      </c>
      <c r="I15" s="18">
        <f t="shared" si="5"/>
        <v>-0.22310920779587587</v>
      </c>
      <c r="J15" s="16">
        <f t="shared" si="6"/>
        <v>-0.22310920779587587</v>
      </c>
    </row>
    <row r="16" spans="1:12">
      <c r="A16" s="22">
        <v>8</v>
      </c>
      <c r="B16" s="22">
        <v>2</v>
      </c>
      <c r="C16" s="22">
        <v>12.983606557377049</v>
      </c>
      <c r="D16" s="23">
        <f t="shared" si="0"/>
        <v>1.1133953465787265</v>
      </c>
      <c r="E16" s="17">
        <f t="shared" si="1"/>
        <v>1.1133953465787265</v>
      </c>
      <c r="F16" s="19">
        <f t="shared" si="2"/>
        <v>1.1133953465787265</v>
      </c>
      <c r="G16" s="22">
        <f t="shared" si="3"/>
        <v>1.1235867886956785</v>
      </c>
      <c r="H16" s="22">
        <f t="shared" si="4"/>
        <v>13.291891535640653</v>
      </c>
      <c r="I16" s="18" t="e">
        <f t="shared" si="5"/>
        <v>#N/A</v>
      </c>
      <c r="J16" s="16" t="str">
        <f t="shared" si="6"/>
        <v/>
      </c>
    </row>
    <row r="17" spans="1:10">
      <c r="A17" s="22">
        <v>9</v>
      </c>
      <c r="B17" s="22">
        <v>3</v>
      </c>
      <c r="C17" s="22">
        <v>11.475409836065575</v>
      </c>
      <c r="D17" s="23">
        <f t="shared" si="0"/>
        <v>1.0597682050034898</v>
      </c>
      <c r="E17" s="17">
        <f t="shared" si="1"/>
        <v>1.0597682050034898</v>
      </c>
      <c r="F17" s="19">
        <f t="shared" si="2"/>
        <v>1.0597682050034898</v>
      </c>
      <c r="G17" s="22">
        <f t="shared" si="3"/>
        <v>1.0621659548551223</v>
      </c>
      <c r="H17" s="22">
        <f t="shared" si="4"/>
        <v>11.538941055738336</v>
      </c>
      <c r="I17" s="18" t="e">
        <f t="shared" si="5"/>
        <v>#N/A</v>
      </c>
      <c r="J17" s="16" t="str">
        <f t="shared" si="6"/>
        <v/>
      </c>
    </row>
    <row r="18" spans="1:10">
      <c r="A18" s="22">
        <v>10</v>
      </c>
      <c r="B18" s="24">
        <v>4</v>
      </c>
      <c r="C18" s="24">
        <v>10.098360655737705</v>
      </c>
      <c r="D18" s="23">
        <f t="shared" si="0"/>
        <v>1.0042508771536585</v>
      </c>
      <c r="E18" s="17">
        <f t="shared" si="1"/>
        <v>1.0042508771536585</v>
      </c>
      <c r="F18" s="19">
        <f t="shared" si="2"/>
        <v>1.0042508771536585</v>
      </c>
      <c r="G18" s="22">
        <f t="shared" si="3"/>
        <v>1.0007451210145659</v>
      </c>
      <c r="H18" s="22">
        <f t="shared" si="4"/>
        <v>10.017171772037495</v>
      </c>
      <c r="I18" s="18" t="e">
        <f t="shared" si="5"/>
        <v>#N/A</v>
      </c>
      <c r="J18" s="16" t="str">
        <f t="shared" si="6"/>
        <v/>
      </c>
    </row>
    <row r="19" spans="1:10">
      <c r="A19" s="22">
        <v>11</v>
      </c>
      <c r="B19" s="24">
        <v>5</v>
      </c>
      <c r="C19" s="24">
        <v>9.0491803278688518</v>
      </c>
      <c r="D19" s="23">
        <f t="shared" si="0"/>
        <v>0.95660924271843184</v>
      </c>
      <c r="E19" s="17">
        <f t="shared" si="1"/>
        <v>0.95660924271843184</v>
      </c>
      <c r="F19" s="19">
        <f t="shared" si="2"/>
        <v>0.95660924271843184</v>
      </c>
      <c r="G19" s="22">
        <f t="shared" si="3"/>
        <v>0.93932428717400951</v>
      </c>
      <c r="H19" s="22">
        <f t="shared" si="4"/>
        <v>8.696095233158653</v>
      </c>
      <c r="I19" s="18" t="e">
        <f t="shared" si="5"/>
        <v>#N/A</v>
      </c>
      <c r="J19" s="16" t="str">
        <f t="shared" si="6"/>
        <v/>
      </c>
    </row>
    <row r="20" spans="1:10">
      <c r="A20" s="22">
        <v>12</v>
      </c>
      <c r="B20" s="24">
        <v>6</v>
      </c>
      <c r="C20" s="24">
        <v>7.9344262295081966</v>
      </c>
      <c r="D20" s="23">
        <f t="shared" si="0"/>
        <v>0.89951552663364542</v>
      </c>
      <c r="E20" s="17">
        <f t="shared" si="1"/>
        <v>0.89951552663364542</v>
      </c>
      <c r="F20" s="19">
        <f t="shared" si="2"/>
        <v>0.89951552663364542</v>
      </c>
      <c r="G20" s="22">
        <f t="shared" si="3"/>
        <v>0.8779034533334531</v>
      </c>
      <c r="H20" s="22">
        <f t="shared" si="4"/>
        <v>7.5492438409871765</v>
      </c>
      <c r="I20" s="18" t="e">
        <f t="shared" si="5"/>
        <v>#N/A</v>
      </c>
      <c r="J20" s="16" t="str">
        <f t="shared" si="6"/>
        <v/>
      </c>
    </row>
    <row r="21" spans="1:10">
      <c r="A21" s="22">
        <v>13</v>
      </c>
      <c r="B21" s="24">
        <v>7</v>
      </c>
      <c r="C21" s="24">
        <v>6.0327868852459021</v>
      </c>
      <c r="D21" s="23">
        <f t="shared" ref="D21:D22" si="7">LOG(C21)</f>
        <v>0.78051798366275071</v>
      </c>
      <c r="E21" s="17">
        <f t="shared" ref="E21:E22" si="8">IF((A21+$H$2)&gt;$D$2,D21,NA())</f>
        <v>0.78051798366275071</v>
      </c>
      <c r="F21" s="19">
        <f t="shared" ref="F21:F22" si="9">IF((A21+$H$2)&gt;$D$2,D21,"")</f>
        <v>0.78051798366275071</v>
      </c>
      <c r="G21" s="22">
        <f t="shared" ref="G21:G22" si="10">$C$4*B21+$C$5</f>
        <v>0.81648261949289669</v>
      </c>
      <c r="H21" s="22">
        <f t="shared" ref="H21:H22" si="11">10^G21</f>
        <v>6.5536405757578313</v>
      </c>
      <c r="I21" s="18" t="e">
        <f t="shared" ref="I21:I22" si="12">IF((C21-H21)&lt;0,NA(),IF(($H$2+A21)&lt;($D$2+1),LOG(C21-H21),NA()))</f>
        <v>#N/A</v>
      </c>
      <c r="J21" s="16" t="str">
        <f t="shared" ref="J21:J22" si="13">IF((C21-H21)&lt;0,"",IF(($H$2+A21)&lt;($D$2+1),LOG(C21-H21),""))</f>
        <v/>
      </c>
    </row>
    <row r="22" spans="1:10">
      <c r="A22" s="22">
        <v>14</v>
      </c>
      <c r="B22" s="24">
        <v>8</v>
      </c>
      <c r="C22" s="24">
        <v>5.7704918032786887</v>
      </c>
      <c r="D22" s="23">
        <f t="shared" si="7"/>
        <v>0.76121282846736404</v>
      </c>
      <c r="E22" s="17">
        <f t="shared" si="8"/>
        <v>0.76121282846736404</v>
      </c>
      <c r="F22" s="19">
        <f t="shared" si="9"/>
        <v>0.76121282846736404</v>
      </c>
      <c r="G22" s="22">
        <f t="shared" si="10"/>
        <v>0.75506178565234028</v>
      </c>
      <c r="H22" s="22">
        <f t="shared" si="11"/>
        <v>5.6893386544264883</v>
      </c>
      <c r="I22" s="18" t="e">
        <f t="shared" si="12"/>
        <v>#N/A</v>
      </c>
      <c r="J22" s="16" t="str">
        <f t="shared" si="13"/>
        <v/>
      </c>
    </row>
    <row r="23" spans="1:10">
      <c r="A23" s="22">
        <v>15</v>
      </c>
      <c r="B23" s="24"/>
      <c r="C23" s="24"/>
      <c r="D23" s="24"/>
      <c r="E23" s="24"/>
      <c r="F23" s="24"/>
      <c r="I23" s="19"/>
      <c r="J23" s="16" t="str">
        <f t="shared" ref="J23:J28" si="14">IF(($H$2+A23)&lt;($D$2+1),LOG(C23-H23),"")</f>
        <v/>
      </c>
    </row>
    <row r="24" spans="1:10">
      <c r="A24" s="22">
        <v>16</v>
      </c>
      <c r="B24" s="24"/>
      <c r="C24" s="24"/>
      <c r="D24" s="24"/>
      <c r="E24" s="24"/>
      <c r="F24" s="24"/>
      <c r="I24" s="19"/>
      <c r="J24" s="16" t="str">
        <f t="shared" si="14"/>
        <v/>
      </c>
    </row>
    <row r="25" spans="1:10">
      <c r="A25" s="22">
        <v>17</v>
      </c>
      <c r="B25" s="24"/>
      <c r="C25" s="24"/>
      <c r="D25" s="24"/>
      <c r="E25" s="24"/>
      <c r="F25" s="24"/>
      <c r="I25" s="19"/>
      <c r="J25" s="16" t="str">
        <f t="shared" si="14"/>
        <v/>
      </c>
    </row>
    <row r="26" spans="1:10">
      <c r="A26" s="22">
        <v>18</v>
      </c>
      <c r="D26" s="24"/>
      <c r="E26" s="24"/>
      <c r="I26" s="19"/>
      <c r="J26" s="16" t="str">
        <f t="shared" si="14"/>
        <v/>
      </c>
    </row>
    <row r="27" spans="1:10">
      <c r="A27" s="22">
        <v>19</v>
      </c>
      <c r="D27" s="24"/>
      <c r="E27" s="24"/>
      <c r="I27" s="19"/>
      <c r="J27" s="16" t="str">
        <f t="shared" si="14"/>
        <v/>
      </c>
    </row>
    <row r="28" spans="1:10">
      <c r="A28" s="22">
        <v>20</v>
      </c>
      <c r="D28" s="24"/>
      <c r="E28" s="24"/>
      <c r="I28" s="19"/>
      <c r="J28" s="16" t="str">
        <f t="shared" si="14"/>
        <v/>
      </c>
    </row>
  </sheetData>
  <phoneticPr fontId="7"/>
  <conditionalFormatting sqref="E9:E28 I9:I28">
    <cfRule type="expression" dxfId="0" priority="1" stopIfTrue="1">
      <formula>ISNA(E9)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8435" r:id="rId4">
          <objectPr defaultSize="0" autoPict="0" r:id="rId5">
            <anchor moveWithCells="1" sizeWithCells="1">
              <from>
                <xdr:col>12</xdr:col>
                <xdr:colOff>428625</xdr:colOff>
                <xdr:row>11</xdr:row>
                <xdr:rowOff>0</xdr:rowOff>
              </from>
              <to>
                <xdr:col>14</xdr:col>
                <xdr:colOff>523875</xdr:colOff>
                <xdr:row>13</xdr:row>
                <xdr:rowOff>133350</xdr:rowOff>
              </to>
            </anchor>
          </objectPr>
        </oleObject>
      </mc:Choice>
      <mc:Fallback>
        <oleObject progId="Equation.3" shapeId="18435" r:id="rId4"/>
      </mc:Fallback>
    </mc:AlternateContent>
    <mc:AlternateContent xmlns:mc="http://schemas.openxmlformats.org/markup-compatibility/2006">
      <mc:Choice Requires="x14">
        <oleObject progId="Equation.3" shapeId="18436" r:id="rId6">
          <objectPr defaultSize="0" autoPict="0" r:id="rId7">
            <anchor moveWithCells="1" sizeWithCells="1">
              <from>
                <xdr:col>12</xdr:col>
                <xdr:colOff>428625</xdr:colOff>
                <xdr:row>14</xdr:row>
                <xdr:rowOff>161925</xdr:rowOff>
              </from>
              <to>
                <xdr:col>15</xdr:col>
                <xdr:colOff>228600</xdr:colOff>
                <xdr:row>17</xdr:row>
                <xdr:rowOff>123825</xdr:rowOff>
              </to>
            </anchor>
          </objectPr>
        </oleObject>
      </mc:Choice>
      <mc:Fallback>
        <oleObject progId="Equation.3" shapeId="18436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A19" sqref="A19"/>
    </sheetView>
  </sheetViews>
  <sheetFormatPr defaultRowHeight="15"/>
  <cols>
    <col min="1" max="2" width="9" style="12"/>
    <col min="3" max="3" width="10.625" style="12" customWidth="1"/>
    <col min="4" max="16384" width="9" style="12"/>
  </cols>
  <sheetData>
    <row r="1" spans="1:3" ht="18.75">
      <c r="A1" s="6" t="s">
        <v>70</v>
      </c>
    </row>
    <row r="2" spans="1:3">
      <c r="A2" s="12" t="s">
        <v>3</v>
      </c>
      <c r="B2" s="29">
        <v>50</v>
      </c>
      <c r="C2" s="12" t="s">
        <v>13</v>
      </c>
    </row>
    <row r="3" spans="1:3">
      <c r="A3" s="12" t="s">
        <v>14</v>
      </c>
      <c r="B3" s="29">
        <v>0.1</v>
      </c>
      <c r="C3" s="12" t="s">
        <v>15</v>
      </c>
    </row>
    <row r="4" spans="1:3">
      <c r="A4" s="12" t="s">
        <v>4</v>
      </c>
      <c r="B4" s="29">
        <v>20</v>
      </c>
      <c r="C4" s="12" t="s">
        <v>13</v>
      </c>
    </row>
    <row r="5" spans="1:3">
      <c r="A5" s="12" t="s">
        <v>16</v>
      </c>
      <c r="B5" s="29">
        <v>0.01</v>
      </c>
      <c r="C5" s="12" t="s">
        <v>15</v>
      </c>
    </row>
    <row r="6" spans="1:3">
      <c r="A6" s="12" t="s">
        <v>32</v>
      </c>
      <c r="B6" s="29">
        <v>1000</v>
      </c>
      <c r="C6" s="12" t="s">
        <v>17</v>
      </c>
    </row>
    <row r="7" spans="1:3">
      <c r="A7" s="12" t="s">
        <v>33</v>
      </c>
      <c r="B7" s="30">
        <f>B2+B4</f>
        <v>70</v>
      </c>
      <c r="C7" s="12" t="s">
        <v>13</v>
      </c>
    </row>
    <row r="8" spans="1:3">
      <c r="A8" s="12" t="s">
        <v>34</v>
      </c>
      <c r="B8" s="30">
        <f>B3+B5-B9-B10</f>
        <v>4.6285714285714291E-2</v>
      </c>
      <c r="C8" s="12" t="s">
        <v>15</v>
      </c>
    </row>
    <row r="9" spans="1:3">
      <c r="A9" s="12" t="s">
        <v>35</v>
      </c>
      <c r="B9" s="30">
        <f>(B2*B5+B4*B3)/(B2+B4)</f>
        <v>3.5714285714285712E-2</v>
      </c>
      <c r="C9" s="12" t="s">
        <v>15</v>
      </c>
    </row>
    <row r="10" spans="1:3">
      <c r="A10" s="12" t="s">
        <v>36</v>
      </c>
      <c r="B10" s="30">
        <f>B3*B5/B9</f>
        <v>2.8000000000000001E-2</v>
      </c>
      <c r="C10" s="12" t="s">
        <v>15</v>
      </c>
    </row>
    <row r="11" spans="1:3">
      <c r="A11" s="12" t="s">
        <v>18</v>
      </c>
      <c r="B11" s="30">
        <f>B6/B7</f>
        <v>14.285714285714286</v>
      </c>
      <c r="C11" s="12" t="s">
        <v>19</v>
      </c>
    </row>
    <row r="12" spans="1:3">
      <c r="A12" s="12" t="s">
        <v>20</v>
      </c>
      <c r="B12" s="30">
        <f>B11*B8/B9</f>
        <v>18.51428571428572</v>
      </c>
      <c r="C12" s="12" t="s">
        <v>19</v>
      </c>
    </row>
    <row r="13" spans="1:3">
      <c r="A13" s="12" t="s">
        <v>21</v>
      </c>
      <c r="B13" s="30">
        <f>B11+B12</f>
        <v>32.800000000000004</v>
      </c>
      <c r="C13" s="12" t="s">
        <v>19</v>
      </c>
    </row>
    <row r="14" spans="1:3">
      <c r="A14" s="12" t="s">
        <v>22</v>
      </c>
      <c r="B14" s="30">
        <f>B6/B15</f>
        <v>0.4</v>
      </c>
      <c r="C14" s="12" t="s">
        <v>23</v>
      </c>
    </row>
    <row r="15" spans="1:3" ht="18.75">
      <c r="A15" s="12" t="s">
        <v>24</v>
      </c>
      <c r="B15" s="30">
        <f>B2/B3+B4/B5</f>
        <v>2500</v>
      </c>
      <c r="C15" s="12" t="s">
        <v>71</v>
      </c>
    </row>
    <row r="16" spans="1:3">
      <c r="A16" s="12" t="s">
        <v>25</v>
      </c>
      <c r="B16" s="30">
        <f>(B8+B9)/B10/B9</f>
        <v>82.000000000000014</v>
      </c>
      <c r="C16" s="12" t="s">
        <v>26</v>
      </c>
    </row>
    <row r="18" spans="1:6" ht="24">
      <c r="A18" s="6" t="s">
        <v>72</v>
      </c>
    </row>
    <row r="19" spans="1:6">
      <c r="A19" s="12" t="s">
        <v>37</v>
      </c>
      <c r="B19" s="29">
        <v>5000</v>
      </c>
      <c r="C19" s="12" t="s">
        <v>17</v>
      </c>
      <c r="D19" s="12" t="s">
        <v>27</v>
      </c>
      <c r="E19" s="12">
        <f>B20+B21+B22</f>
        <v>0.53699999999999992</v>
      </c>
      <c r="F19" s="12" t="s">
        <v>15</v>
      </c>
    </row>
    <row r="20" spans="1:6">
      <c r="A20" s="12" t="s">
        <v>34</v>
      </c>
      <c r="B20" s="29">
        <v>0.29199999999999998</v>
      </c>
      <c r="C20" s="12" t="s">
        <v>15</v>
      </c>
      <c r="D20" s="12" t="s">
        <v>28</v>
      </c>
      <c r="E20" s="12">
        <f>B21*B22</f>
        <v>1.4796E-2</v>
      </c>
      <c r="F20" s="12" t="s">
        <v>29</v>
      </c>
    </row>
    <row r="21" spans="1:6">
      <c r="A21" s="12" t="s">
        <v>35</v>
      </c>
      <c r="B21" s="29">
        <v>0.108</v>
      </c>
      <c r="C21" s="12" t="s">
        <v>15</v>
      </c>
    </row>
    <row r="22" spans="1:6">
      <c r="A22" s="12" t="s">
        <v>36</v>
      </c>
      <c r="B22" s="29">
        <v>0.13700000000000001</v>
      </c>
      <c r="C22" s="12" t="s">
        <v>15</v>
      </c>
      <c r="D22" s="12" t="s">
        <v>3</v>
      </c>
      <c r="E22" s="31">
        <f>B19/B23*(E23-B21)/(E23-E24)</f>
        <v>304.83947271265043</v>
      </c>
      <c r="F22" s="12" t="s">
        <v>13</v>
      </c>
    </row>
    <row r="23" spans="1:6">
      <c r="A23" s="12" t="s">
        <v>30</v>
      </c>
      <c r="B23" s="29">
        <v>13.7</v>
      </c>
      <c r="C23" s="12" t="s">
        <v>19</v>
      </c>
      <c r="D23" s="12" t="s">
        <v>14</v>
      </c>
      <c r="E23" s="31">
        <f>(E19+SQRT(E19*E19-4*E20))/2</f>
        <v>0.50786635101868427</v>
      </c>
      <c r="F23" s="12" t="s">
        <v>15</v>
      </c>
    </row>
    <row r="24" spans="1:6">
      <c r="D24" s="12" t="s">
        <v>16</v>
      </c>
      <c r="E24" s="31">
        <f>E19-E23</f>
        <v>2.9133648981315652E-2</v>
      </c>
      <c r="F24" s="12" t="s">
        <v>15</v>
      </c>
    </row>
    <row r="25" spans="1:6">
      <c r="D25" s="12" t="s">
        <v>4</v>
      </c>
      <c r="E25" s="31">
        <f>B19/B23*(B21-E24)/(E23-E24)</f>
        <v>60.124030936984646</v>
      </c>
      <c r="F25" s="12" t="s">
        <v>13</v>
      </c>
    </row>
  </sheetData>
  <phoneticPr fontId="7"/>
  <pageMargins left="0.75" right="0.75" top="1" bottom="1" header="0.51200000000000001" footer="0.51200000000000001"/>
  <pageSetup paperSize="9" orientation="portrait" r:id="rId1"/>
  <headerFooter alignWithMargins="0">
    <oddHeader>&amp;A</oddHeader>
    <oddFooter>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Two-comp (iv)</vt:lpstr>
      <vt:lpstr>Two-comp (po)</vt:lpstr>
      <vt:lpstr>Residual_2-comp</vt:lpstr>
      <vt:lpstr>Two-comp (iv) parameter</vt:lpstr>
      <vt:lpstr>A</vt:lpstr>
      <vt:lpstr>B</vt:lpstr>
      <vt:lpstr>F</vt:lpstr>
      <vt:lpstr>Ka</vt:lpstr>
      <vt:lpstr>t</vt:lpstr>
      <vt:lpstr>α</vt:lpstr>
      <vt:lpstr>β</vt:lpstr>
    </vt:vector>
  </TitlesOfParts>
  <Company>Koyo Nishida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PK analysis (2-comp.) Ver 1.0</dc:title>
  <dc:subject>2009.2.27</dc:subject>
  <dc:creator>西田孝洋</dc:creator>
  <cp:lastModifiedBy>koyo nishida</cp:lastModifiedBy>
  <cp:lastPrinted>2006-08-04T00:25:44Z</cp:lastPrinted>
  <dcterms:created xsi:type="dcterms:W3CDTF">1997-07-09T09:10:41Z</dcterms:created>
  <dcterms:modified xsi:type="dcterms:W3CDTF">2026-01-10T05:43:06Z</dcterms:modified>
</cp:coreProperties>
</file>